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90" yWindow="-75" windowWidth="18510" windowHeight="11205"/>
  </bookViews>
  <sheets>
    <sheet name="Всего по МО пр. №1-мз " sheetId="23" r:id="rId1"/>
    <sheet name="Всего по МО пр. №1-1мз " sheetId="29" r:id="rId2"/>
    <sheet name="Прил №2-мз" sheetId="20" r:id="rId3"/>
    <sheet name="Прил №2-1-мз" sheetId="30" r:id="rId4"/>
    <sheet name="прил №3-мз" sheetId="13" r:id="rId5"/>
    <sheet name="прил №4-мз" sheetId="14" r:id="rId6"/>
    <sheet name="прил №5-мз" sheetId="9" r:id="rId7"/>
    <sheet name="прил №6-мз" sheetId="21" r:id="rId8"/>
    <sheet name="прил №7-мз" sheetId="19" r:id="rId9"/>
    <sheet name="прил №8" sheetId="24" r:id="rId10"/>
    <sheet name="прил 9" sheetId="26" r:id="rId11"/>
    <sheet name="прил №10" sheetId="28" r:id="rId12"/>
  </sheets>
  <externalReferences>
    <externalReference r:id="rId13"/>
    <externalReference r:id="rId14"/>
    <externalReference r:id="rId15"/>
  </externalReferences>
  <definedNames>
    <definedName name="_xlnm._FilterDatabase" localSheetId="5" hidden="1">'прил №4-мз'!$A$7:$R$350</definedName>
    <definedName name="АНЯ">[1]Справочник!$B$2:$B$256</definedName>
    <definedName name="_xlnm.Print_Titles" localSheetId="1">'Всего по МО пр. №1-1мз '!$6:$9</definedName>
    <definedName name="_xlnm.Print_Titles" localSheetId="0">'Всего по МО пр. №1-мз '!$8:$11</definedName>
    <definedName name="_xlnm.Print_Titles" localSheetId="2">'Прил №2-мз'!$7:$7</definedName>
    <definedName name="учреждение">[2]Справочник!$B$2:$B$256</definedName>
  </definedNames>
  <calcPr calcId="125725"/>
  <customWorkbookViews>
    <customWorkbookView name="Кушакова - Личное представление" guid="{86FAF459-B572-4CC3-9D65-756FA18EFF75}" mergeInterval="0" personalView="1" maximized="1" xWindow="1" yWindow="1" windowWidth="1280" windowHeight="799" activeSheetId="1"/>
  </customWorkbookViews>
</workbook>
</file>

<file path=xl/calcChain.xml><?xml version="1.0" encoding="utf-8"?>
<calcChain xmlns="http://schemas.openxmlformats.org/spreadsheetml/2006/main">
  <c r="H16" i="23"/>
  <c r="G16"/>
  <c r="D16"/>
  <c r="C16"/>
  <c r="H21"/>
  <c r="G21"/>
  <c r="D21"/>
  <c r="C21"/>
  <c r="D189" i="24" l="1"/>
  <c r="D188"/>
  <c r="D187"/>
  <c r="D186"/>
  <c r="D185"/>
  <c r="D184"/>
  <c r="D183"/>
  <c r="D182"/>
  <c r="D181"/>
  <c r="D180"/>
  <c r="D179"/>
  <c r="D178"/>
  <c r="D177"/>
  <c r="F176"/>
  <c r="D176"/>
  <c r="F175"/>
  <c r="D175" s="1"/>
  <c r="F174"/>
  <c r="D174"/>
  <c r="F173"/>
  <c r="D173" s="1"/>
  <c r="F172"/>
  <c r="D172"/>
  <c r="F171"/>
  <c r="D171" s="1"/>
  <c r="D170"/>
  <c r="F169"/>
  <c r="D169" s="1"/>
  <c r="F168"/>
  <c r="D168"/>
  <c r="F167"/>
  <c r="D167" s="1"/>
  <c r="F166"/>
  <c r="D166"/>
  <c r="F165"/>
  <c r="D165" s="1"/>
  <c r="D164"/>
  <c r="F163"/>
  <c r="D163"/>
  <c r="F162"/>
  <c r="D162" s="1"/>
  <c r="D161"/>
  <c r="F160"/>
  <c r="D160" s="1"/>
  <c r="F159"/>
  <c r="D159"/>
  <c r="F158"/>
  <c r="D158" s="1"/>
  <c r="F157"/>
  <c r="D157"/>
  <c r="D155"/>
  <c r="D154"/>
  <c r="D153"/>
  <c r="D152"/>
  <c r="D151"/>
  <c r="D150"/>
  <c r="D149"/>
  <c r="D148"/>
  <c r="D147"/>
  <c r="D146"/>
  <c r="D145"/>
  <c r="D144"/>
  <c r="D143"/>
  <c r="D142"/>
  <c r="D141"/>
  <c r="F140"/>
  <c r="D140"/>
  <c r="F139"/>
  <c r="D139" s="1"/>
  <c r="F138"/>
  <c r="D138"/>
  <c r="F137"/>
  <c r="D137" s="1"/>
  <c r="F136"/>
  <c r="D136"/>
  <c r="F135"/>
  <c r="D135" s="1"/>
  <c r="D134"/>
  <c r="F133"/>
  <c r="D133" s="1"/>
  <c r="F132"/>
  <c r="D132"/>
  <c r="F131"/>
  <c r="D131" s="1"/>
  <c r="F130"/>
  <c r="D130"/>
  <c r="F129"/>
  <c r="D129" s="1"/>
  <c r="F128"/>
  <c r="D128"/>
  <c r="F127"/>
  <c r="D127" s="1"/>
  <c r="F126"/>
  <c r="D126"/>
  <c r="F125"/>
  <c r="D125" s="1"/>
  <c r="F124"/>
  <c r="D124" s="1"/>
  <c r="F123"/>
  <c r="D123" s="1"/>
  <c r="F122"/>
  <c r="D122"/>
  <c r="F121"/>
  <c r="D121" s="1"/>
  <c r="F120"/>
  <c r="D120"/>
  <c r="F119"/>
  <c r="D119" s="1"/>
  <c r="D118"/>
  <c r="F117"/>
  <c r="D117"/>
  <c r="F116"/>
  <c r="D116" s="1"/>
  <c r="F115"/>
  <c r="D115"/>
  <c r="F114"/>
  <c r="D114" s="1"/>
  <c r="D113"/>
  <c r="F112"/>
  <c r="D112" s="1"/>
  <c r="F111"/>
  <c r="D111"/>
  <c r="D110"/>
  <c r="D109"/>
  <c r="D108"/>
  <c r="D107"/>
  <c r="D106"/>
  <c r="D105"/>
  <c r="D104"/>
  <c r="D103"/>
  <c r="D102"/>
  <c r="D101"/>
  <c r="D100"/>
  <c r="D99"/>
  <c r="F98"/>
  <c r="D98" s="1"/>
  <c r="F97"/>
  <c r="D97" s="1"/>
  <c r="F96"/>
  <c r="D96" s="1"/>
  <c r="F95"/>
  <c r="D95"/>
  <c r="F94"/>
  <c r="D94" s="1"/>
  <c r="F93"/>
  <c r="D93"/>
  <c r="D92"/>
  <c r="F91"/>
  <c r="D91" s="1"/>
  <c r="F90"/>
  <c r="D90"/>
  <c r="F89"/>
  <c r="D89" s="1"/>
  <c r="F88"/>
  <c r="D88"/>
  <c r="F87"/>
  <c r="D87" s="1"/>
  <c r="D86"/>
  <c r="F85"/>
  <c r="D85" s="1"/>
  <c r="F84"/>
  <c r="D84"/>
  <c r="D83"/>
  <c r="F82"/>
  <c r="D82" s="1"/>
  <c r="F81"/>
  <c r="D81"/>
  <c r="F80"/>
  <c r="D80" s="1"/>
  <c r="F79"/>
  <c r="D79"/>
  <c r="D77"/>
  <c r="D76"/>
  <c r="D75"/>
  <c r="D74"/>
  <c r="D73"/>
  <c r="D72"/>
  <c r="D71"/>
  <c r="D70"/>
  <c r="D69"/>
  <c r="D68"/>
  <c r="D67"/>
  <c r="D66"/>
  <c r="D65"/>
  <c r="D64"/>
  <c r="D63"/>
  <c r="F62"/>
  <c r="D62" s="1"/>
  <c r="F61"/>
  <c r="D61" s="1"/>
  <c r="F60"/>
  <c r="D60" s="1"/>
  <c r="F59"/>
  <c r="D59" s="1"/>
  <c r="F58"/>
  <c r="D58" s="1"/>
  <c r="F57"/>
  <c r="D57" s="1"/>
  <c r="D56"/>
  <c r="F55"/>
  <c r="D55" s="1"/>
  <c r="F54"/>
  <c r="D54"/>
  <c r="F53"/>
  <c r="D53" s="1"/>
  <c r="F52"/>
  <c r="D52"/>
  <c r="F51"/>
  <c r="D51" s="1"/>
  <c r="F50"/>
  <c r="D50"/>
  <c r="F49"/>
  <c r="D49" s="1"/>
  <c r="F48"/>
  <c r="D48"/>
  <c r="F47"/>
  <c r="D47" s="1"/>
  <c r="F46"/>
  <c r="D46"/>
  <c r="F45"/>
  <c r="D45" s="1"/>
  <c r="F44"/>
  <c r="D44"/>
  <c r="F43"/>
  <c r="D43" s="1"/>
  <c r="F42"/>
  <c r="D42"/>
  <c r="F41"/>
  <c r="D41" s="1"/>
  <c r="D40"/>
  <c r="F39"/>
  <c r="D39" s="1"/>
  <c r="F38"/>
  <c r="D38"/>
  <c r="F37"/>
  <c r="D37" s="1"/>
  <c r="F36"/>
  <c r="D36"/>
  <c r="D35"/>
  <c r="F34"/>
  <c r="D34" s="1"/>
  <c r="F33"/>
  <c r="D33"/>
  <c r="P375" i="19"/>
  <c r="O375"/>
  <c r="P372"/>
  <c r="O372"/>
  <c r="P371"/>
  <c r="O371"/>
  <c r="P370"/>
  <c r="O370"/>
  <c r="P369"/>
  <c r="O369"/>
  <c r="P368"/>
  <c r="O368"/>
  <c r="P367"/>
  <c r="O367"/>
  <c r="P366"/>
  <c r="O366"/>
  <c r="P365"/>
  <c r="O365"/>
  <c r="P364"/>
  <c r="O364"/>
  <c r="P363"/>
  <c r="O363"/>
  <c r="P362"/>
  <c r="O362"/>
  <c r="P361"/>
  <c r="O361"/>
  <c r="P360"/>
  <c r="O360"/>
  <c r="P359"/>
  <c r="O359"/>
  <c r="P358"/>
  <c r="O358"/>
  <c r="P357"/>
  <c r="O357"/>
  <c r="P356"/>
  <c r="O356"/>
  <c r="P355"/>
  <c r="O355"/>
  <c r="P354"/>
  <c r="O354"/>
  <c r="P353"/>
  <c r="O353"/>
  <c r="P352"/>
  <c r="O352"/>
  <c r="P351"/>
  <c r="O351"/>
  <c r="P350"/>
  <c r="O350"/>
  <c r="P349"/>
  <c r="O349"/>
  <c r="P348"/>
  <c r="O348"/>
  <c r="P347"/>
  <c r="O347"/>
  <c r="P346"/>
  <c r="O346"/>
  <c r="P345"/>
  <c r="O345"/>
  <c r="P344"/>
  <c r="O344"/>
  <c r="P343"/>
  <c r="O343"/>
  <c r="P342"/>
  <c r="O342"/>
  <c r="P341"/>
  <c r="O341"/>
  <c r="P340"/>
  <c r="O340"/>
  <c r="P339"/>
  <c r="O339"/>
  <c r="P338"/>
  <c r="O338"/>
  <c r="P337"/>
  <c r="O337"/>
  <c r="P336"/>
  <c r="O336"/>
  <c r="P335"/>
  <c r="O335"/>
  <c r="P334"/>
  <c r="O334"/>
  <c r="P333"/>
  <c r="O333"/>
  <c r="P332"/>
  <c r="O332"/>
  <c r="P331"/>
  <c r="O331"/>
  <c r="P330"/>
  <c r="O330"/>
  <c r="P329"/>
  <c r="O329"/>
  <c r="P328"/>
  <c r="O328"/>
  <c r="P327"/>
  <c r="O327"/>
  <c r="P326"/>
  <c r="O326"/>
  <c r="P325"/>
  <c r="O325"/>
  <c r="P324"/>
  <c r="O324"/>
  <c r="P323"/>
  <c r="O323"/>
  <c r="P322"/>
  <c r="O322"/>
  <c r="P321"/>
  <c r="O321"/>
  <c r="P320"/>
  <c r="O320"/>
  <c r="P319"/>
  <c r="O319"/>
  <c r="P318"/>
  <c r="O318"/>
  <c r="P317"/>
  <c r="O317"/>
  <c r="P316"/>
  <c r="O316"/>
  <c r="P315"/>
  <c r="O315"/>
  <c r="P314"/>
  <c r="O314"/>
  <c r="P313"/>
  <c r="O313"/>
  <c r="P312"/>
  <c r="O312"/>
  <c r="P311"/>
  <c r="O311"/>
  <c r="P310"/>
  <c r="O310"/>
  <c r="P309"/>
  <c r="O309"/>
  <c r="P308"/>
  <c r="O308"/>
  <c r="P307"/>
  <c r="O307"/>
  <c r="P306"/>
  <c r="O306"/>
  <c r="P305"/>
  <c r="O305"/>
  <c r="P304"/>
  <c r="O304"/>
  <c r="P303"/>
  <c r="O303"/>
  <c r="P302"/>
  <c r="O302"/>
  <c r="P301"/>
  <c r="O301"/>
  <c r="P300"/>
  <c r="O300"/>
  <c r="P299"/>
  <c r="O299"/>
  <c r="P298"/>
  <c r="O298"/>
  <c r="P297"/>
  <c r="O297"/>
  <c r="P296"/>
  <c r="O296"/>
  <c r="P295"/>
  <c r="O295"/>
  <c r="P294"/>
  <c r="O294"/>
  <c r="P293"/>
  <c r="O293"/>
  <c r="P292"/>
  <c r="O292"/>
  <c r="P291"/>
  <c r="O291"/>
  <c r="P290"/>
  <c r="O290"/>
  <c r="P289"/>
  <c r="O289"/>
  <c r="P288"/>
  <c r="O288"/>
  <c r="P287"/>
  <c r="O287"/>
  <c r="P286"/>
  <c r="O286"/>
  <c r="P285"/>
  <c r="O285"/>
  <c r="P284"/>
  <c r="O284"/>
  <c r="P283"/>
  <c r="O283"/>
  <c r="P282"/>
  <c r="O282"/>
  <c r="P281"/>
  <c r="O281"/>
  <c r="P280"/>
  <c r="O280"/>
  <c r="P279"/>
  <c r="O279"/>
  <c r="P278"/>
  <c r="O278"/>
  <c r="P277"/>
  <c r="O277"/>
  <c r="P276"/>
  <c r="O276"/>
  <c r="P275"/>
  <c r="O275"/>
  <c r="P274"/>
  <c r="O274"/>
  <c r="P273"/>
  <c r="O273"/>
  <c r="P272"/>
  <c r="O272"/>
  <c r="P271"/>
  <c r="O271"/>
  <c r="P270"/>
  <c r="O270"/>
  <c r="P269"/>
  <c r="O269"/>
  <c r="P268"/>
  <c r="O268"/>
  <c r="P267"/>
  <c r="O267"/>
  <c r="P266"/>
  <c r="O266"/>
  <c r="P265"/>
  <c r="O265"/>
  <c r="P264"/>
  <c r="O264"/>
  <c r="P263"/>
  <c r="O263"/>
  <c r="P262"/>
  <c r="O262"/>
  <c r="P261"/>
  <c r="O261"/>
  <c r="P260"/>
  <c r="O260"/>
  <c r="P259"/>
  <c r="O259"/>
  <c r="P258"/>
  <c r="O258"/>
  <c r="P257"/>
  <c r="O257"/>
  <c r="P256"/>
  <c r="O256"/>
  <c r="P255"/>
  <c r="O255"/>
  <c r="P254"/>
  <c r="O254"/>
  <c r="P253"/>
  <c r="O253"/>
  <c r="P252"/>
  <c r="O252"/>
  <c r="P251"/>
  <c r="O251"/>
  <c r="P250"/>
  <c r="O250"/>
  <c r="P249"/>
  <c r="O249"/>
  <c r="P248"/>
  <c r="O248"/>
  <c r="P247"/>
  <c r="O247"/>
  <c r="P246"/>
  <c r="O246"/>
  <c r="P245"/>
  <c r="O245"/>
  <c r="P244"/>
  <c r="O244"/>
  <c r="P243"/>
  <c r="O243"/>
  <c r="P242"/>
  <c r="O242"/>
  <c r="P241"/>
  <c r="O241"/>
  <c r="P240"/>
  <c r="O240"/>
  <c r="P239"/>
  <c r="O239"/>
  <c r="P238"/>
  <c r="O238"/>
  <c r="P237"/>
  <c r="O237"/>
  <c r="P236"/>
  <c r="O236"/>
  <c r="P235"/>
  <c r="O235"/>
  <c r="P234"/>
  <c r="O234"/>
  <c r="P233"/>
  <c r="O233"/>
  <c r="P232"/>
  <c r="O232"/>
  <c r="P231"/>
  <c r="O231"/>
  <c r="P230"/>
  <c r="O230"/>
  <c r="P229"/>
  <c r="O229"/>
  <c r="P228"/>
  <c r="O228"/>
  <c r="P227"/>
  <c r="O227"/>
  <c r="P226"/>
  <c r="O226"/>
  <c r="P225"/>
  <c r="O225"/>
  <c r="P224"/>
  <c r="O224"/>
  <c r="P223"/>
  <c r="O223"/>
  <c r="P222"/>
  <c r="O222"/>
  <c r="P221"/>
  <c r="O221"/>
  <c r="P220"/>
  <c r="O220"/>
  <c r="P219"/>
  <c r="O219"/>
  <c r="P218"/>
  <c r="O218"/>
  <c r="P217"/>
  <c r="O217"/>
  <c r="P216"/>
  <c r="O216"/>
  <c r="P215"/>
  <c r="O215"/>
  <c r="P214"/>
  <c r="O214"/>
  <c r="P213"/>
  <c r="O213"/>
  <c r="P212"/>
  <c r="O212"/>
  <c r="P211"/>
  <c r="O211"/>
  <c r="P210"/>
  <c r="O210"/>
  <c r="P209"/>
  <c r="O209"/>
  <c r="P208"/>
  <c r="O208"/>
  <c r="P207"/>
  <c r="O207"/>
  <c r="P206"/>
  <c r="O206"/>
  <c r="P205"/>
  <c r="O205"/>
  <c r="P204"/>
  <c r="O204"/>
  <c r="P203"/>
  <c r="O203"/>
  <c r="P202"/>
  <c r="O202"/>
  <c r="P201"/>
  <c r="O201"/>
  <c r="P200"/>
  <c r="O200"/>
  <c r="P199"/>
  <c r="O199"/>
  <c r="P198"/>
  <c r="O198"/>
  <c r="P197"/>
  <c r="O197"/>
  <c r="P196"/>
  <c r="O196"/>
  <c r="P195"/>
  <c r="O195"/>
  <c r="P194"/>
  <c r="O194"/>
  <c r="P193"/>
  <c r="O193"/>
  <c r="P192"/>
  <c r="O192"/>
  <c r="P191"/>
  <c r="O191"/>
  <c r="P190"/>
  <c r="O190"/>
  <c r="P189"/>
  <c r="O189"/>
  <c r="P188"/>
  <c r="O188"/>
  <c r="P187"/>
  <c r="O187"/>
  <c r="P186"/>
  <c r="O186"/>
  <c r="P185"/>
  <c r="O185"/>
  <c r="P184"/>
  <c r="O184"/>
  <c r="P183"/>
  <c r="O183"/>
  <c r="P182"/>
  <c r="O182"/>
  <c r="P181"/>
  <c r="O181"/>
  <c r="P180"/>
  <c r="O180"/>
  <c r="P179"/>
  <c r="O179"/>
  <c r="P178"/>
  <c r="O178"/>
  <c r="P177"/>
  <c r="O177"/>
  <c r="P176"/>
  <c r="O176"/>
  <c r="P175"/>
  <c r="O175"/>
  <c r="P174"/>
  <c r="O174"/>
  <c r="P173"/>
  <c r="O173"/>
  <c r="P172"/>
  <c r="O172"/>
  <c r="P171"/>
  <c r="O171"/>
  <c r="P170"/>
  <c r="O170"/>
  <c r="P169"/>
  <c r="O169"/>
  <c r="P168"/>
  <c r="O168"/>
  <c r="P167"/>
  <c r="O167"/>
  <c r="P166"/>
  <c r="O166"/>
  <c r="P165"/>
  <c r="O165"/>
  <c r="P164"/>
  <c r="O164"/>
  <c r="P163"/>
  <c r="O163"/>
  <c r="P162"/>
  <c r="O162"/>
  <c r="P161"/>
  <c r="O161"/>
  <c r="P160"/>
  <c r="O160"/>
  <c r="P159"/>
  <c r="O159"/>
  <c r="P158"/>
  <c r="O158"/>
  <c r="P157"/>
  <c r="O157"/>
  <c r="P156"/>
  <c r="O156"/>
  <c r="P155"/>
  <c r="O155"/>
  <c r="P154"/>
  <c r="O154"/>
  <c r="P153"/>
  <c r="O153"/>
  <c r="P152"/>
  <c r="O152"/>
  <c r="P151"/>
  <c r="O151"/>
  <c r="P150"/>
  <c r="O150"/>
  <c r="P149"/>
  <c r="O149"/>
  <c r="P148"/>
  <c r="O148"/>
  <c r="S12" i="23" l="1"/>
  <c r="R12"/>
  <c r="Q12"/>
  <c r="P12"/>
  <c r="O12"/>
  <c r="N12"/>
  <c r="M12"/>
  <c r="L12"/>
  <c r="K12"/>
  <c r="J12"/>
  <c r="I12"/>
  <c r="H12"/>
  <c r="F12" s="1"/>
  <c r="G12"/>
  <c r="E12"/>
  <c r="D12"/>
  <c r="C12"/>
  <c r="I16"/>
  <c r="F16"/>
  <c r="F21"/>
  <c r="L16"/>
  <c r="L21"/>
  <c r="K21"/>
  <c r="J21"/>
  <c r="I21"/>
  <c r="E21"/>
  <c r="E16"/>
  <c r="U18" l="1"/>
  <c r="T18"/>
  <c r="U17"/>
  <c r="T17"/>
  <c r="U16"/>
  <c r="T16"/>
  <c r="U15"/>
  <c r="T15"/>
  <c r="U14"/>
  <c r="T14"/>
  <c r="U13"/>
  <c r="T13"/>
  <c r="U12"/>
  <c r="T12"/>
  <c r="U21"/>
  <c r="T21"/>
  <c r="T14" i="29"/>
  <c r="S14"/>
  <c r="R14"/>
  <c r="Q14"/>
  <c r="O14" s="1"/>
  <c r="P14"/>
  <c r="N14"/>
  <c r="M14"/>
  <c r="L14"/>
  <c r="K14"/>
  <c r="J14"/>
  <c r="I14" s="1"/>
  <c r="E14" s="1"/>
  <c r="F14"/>
  <c r="F10" s="1"/>
  <c r="C14"/>
  <c r="T13"/>
  <c r="S13"/>
  <c r="R13"/>
  <c r="Q13"/>
  <c r="U13" s="1"/>
  <c r="P13"/>
  <c r="N13"/>
  <c r="M13"/>
  <c r="L13"/>
  <c r="K13"/>
  <c r="J13"/>
  <c r="I13"/>
  <c r="G13" s="1"/>
  <c r="H13"/>
  <c r="F13"/>
  <c r="E13"/>
  <c r="D13"/>
  <c r="C13"/>
  <c r="T12"/>
  <c r="S12"/>
  <c r="R12"/>
  <c r="Q12"/>
  <c r="U12" s="1"/>
  <c r="P12"/>
  <c r="O12" s="1"/>
  <c r="N12"/>
  <c r="M12"/>
  <c r="L12"/>
  <c r="K12"/>
  <c r="J12"/>
  <c r="I12" s="1"/>
  <c r="G12" s="1"/>
  <c r="H12"/>
  <c r="F12"/>
  <c r="E12"/>
  <c r="D12"/>
  <c r="C12"/>
  <c r="T11"/>
  <c r="S11"/>
  <c r="R11"/>
  <c r="R10" s="1"/>
  <c r="Q11"/>
  <c r="P11"/>
  <c r="N11"/>
  <c r="M11"/>
  <c r="M10" s="1"/>
  <c r="L11"/>
  <c r="K11"/>
  <c r="J11"/>
  <c r="I11"/>
  <c r="G11" s="1"/>
  <c r="H11"/>
  <c r="H10" s="1"/>
  <c r="F11"/>
  <c r="E11"/>
  <c r="D11"/>
  <c r="D10" s="1"/>
  <c r="C11"/>
  <c r="S10"/>
  <c r="N10"/>
  <c r="K10"/>
  <c r="C10"/>
  <c r="V12"/>
  <c r="L10" l="1"/>
  <c r="J10"/>
  <c r="P10"/>
  <c r="T10"/>
  <c r="O13"/>
  <c r="V13"/>
  <c r="Q10"/>
  <c r="E10"/>
  <c r="V10"/>
  <c r="U11"/>
  <c r="U10" s="1"/>
  <c r="G14"/>
  <c r="V11"/>
  <c r="I10"/>
  <c r="G10" s="1"/>
  <c r="O11"/>
  <c r="U14"/>
  <c r="V14"/>
  <c r="O10" l="1"/>
  <c r="P145" i="19" l="1"/>
  <c r="O145"/>
  <c r="P144"/>
  <c r="O144"/>
  <c r="P143"/>
  <c r="O143"/>
  <c r="P142"/>
  <c r="O142"/>
  <c r="P141"/>
  <c r="O141"/>
  <c r="P140"/>
  <c r="O140"/>
  <c r="P139"/>
  <c r="O139"/>
  <c r="P124"/>
  <c r="O124"/>
  <c r="L27" i="26"/>
  <c r="O115" i="19"/>
  <c r="L26" i="26" l="1"/>
  <c r="K26"/>
  <c r="L25"/>
  <c r="K25"/>
  <c r="L24"/>
  <c r="K24"/>
  <c r="J23"/>
  <c r="I23"/>
  <c r="H23"/>
  <c r="H9" s="1"/>
  <c r="G23"/>
  <c r="K23" s="1"/>
  <c r="L22"/>
  <c r="K22"/>
  <c r="L21"/>
  <c r="K21"/>
  <c r="L20"/>
  <c r="K20"/>
  <c r="L19"/>
  <c r="K19"/>
  <c r="L18"/>
  <c r="K18"/>
  <c r="P114" i="19"/>
  <c r="O114"/>
  <c r="O113"/>
  <c r="P113" s="1"/>
  <c r="P112"/>
  <c r="O112"/>
  <c r="O111"/>
  <c r="P111" s="1"/>
  <c r="P110"/>
  <c r="O110"/>
  <c r="O109"/>
  <c r="P109" s="1"/>
  <c r="P108"/>
  <c r="O108"/>
  <c r="O107"/>
  <c r="P107" s="1"/>
  <c r="P106"/>
  <c r="O106"/>
  <c r="O105"/>
  <c r="P105" s="1"/>
  <c r="P104"/>
  <c r="O104"/>
  <c r="O103"/>
  <c r="P103" s="1"/>
  <c r="P102"/>
  <c r="O102"/>
  <c r="O101"/>
  <c r="P101" s="1"/>
  <c r="P100"/>
  <c r="O100"/>
  <c r="O99"/>
  <c r="P99" s="1"/>
  <c r="P98"/>
  <c r="O98"/>
  <c r="AA97"/>
  <c r="Z97"/>
  <c r="Y97"/>
  <c r="P97"/>
  <c r="O97"/>
  <c r="AA96"/>
  <c r="Z96"/>
  <c r="P96"/>
  <c r="O96"/>
  <c r="O95"/>
  <c r="P95" s="1"/>
  <c r="P94"/>
  <c r="O94"/>
  <c r="O93"/>
  <c r="P93" s="1"/>
  <c r="P92"/>
  <c r="O92"/>
  <c r="O91"/>
  <c r="P91" s="1"/>
  <c r="P90"/>
  <c r="O90"/>
  <c r="O89"/>
  <c r="P89" s="1"/>
  <c r="P88"/>
  <c r="O88"/>
  <c r="O87"/>
  <c r="P87" s="1"/>
  <c r="P86"/>
  <c r="O86"/>
  <c r="O85"/>
  <c r="P85" s="1"/>
  <c r="P84"/>
  <c r="O84"/>
  <c r="AA83"/>
  <c r="Z83"/>
  <c r="N83"/>
  <c r="O83" s="1"/>
  <c r="P83" s="1"/>
  <c r="AA82"/>
  <c r="Z82"/>
  <c r="Y82"/>
  <c r="P82"/>
  <c r="O82"/>
  <c r="N82"/>
  <c r="AA81"/>
  <c r="Z81"/>
  <c r="N81"/>
  <c r="O81" s="1"/>
  <c r="P81" s="1"/>
  <c r="P80"/>
  <c r="O80"/>
  <c r="O79"/>
  <c r="P79" s="1"/>
  <c r="P78"/>
  <c r="O78"/>
  <c r="O77"/>
  <c r="P77" s="1"/>
  <c r="P76"/>
  <c r="O76"/>
  <c r="O75"/>
  <c r="P75" s="1"/>
  <c r="P74"/>
  <c r="O74"/>
  <c r="O73"/>
  <c r="P73" s="1"/>
  <c r="P72"/>
  <c r="O72"/>
  <c r="O71"/>
  <c r="P71" s="1"/>
  <c r="P70"/>
  <c r="O70"/>
  <c r="O69"/>
  <c r="P69" s="1"/>
  <c r="P68"/>
  <c r="O68"/>
  <c r="O67"/>
  <c r="P67" s="1"/>
  <c r="P66"/>
  <c r="O66"/>
  <c r="O65"/>
  <c r="P65" s="1"/>
  <c r="P64"/>
  <c r="O64"/>
  <c r="O63"/>
  <c r="P63" s="1"/>
  <c r="P62"/>
  <c r="O62"/>
  <c r="O61"/>
  <c r="P61" s="1"/>
  <c r="P60"/>
  <c r="O60"/>
  <c r="O59"/>
  <c r="P59" s="1"/>
  <c r="P58"/>
  <c r="O58"/>
  <c r="O57"/>
  <c r="P57" s="1"/>
  <c r="P56"/>
  <c r="O56"/>
  <c r="O55"/>
  <c r="P55" s="1"/>
  <c r="P54"/>
  <c r="O54"/>
  <c r="O53"/>
  <c r="P53" s="1"/>
  <c r="P52"/>
  <c r="O52"/>
  <c r="O51"/>
  <c r="P51" s="1"/>
  <c r="P50"/>
  <c r="O50"/>
  <c r="O49"/>
  <c r="P49" s="1"/>
  <c r="P48"/>
  <c r="O48"/>
  <c r="O47"/>
  <c r="P47" s="1"/>
  <c r="P46"/>
  <c r="O46"/>
  <c r="O45"/>
  <c r="P45" s="1"/>
  <c r="P44"/>
  <c r="O44"/>
  <c r="O43"/>
  <c r="P43" s="1"/>
  <c r="P42"/>
  <c r="O42"/>
  <c r="O41"/>
  <c r="P41" s="1"/>
  <c r="P40"/>
  <c r="O40"/>
  <c r="O39"/>
  <c r="P39" s="1"/>
  <c r="P38"/>
  <c r="O38"/>
  <c r="O37"/>
  <c r="P37" s="1"/>
  <c r="P36"/>
  <c r="O36"/>
  <c r="O35"/>
  <c r="P35" s="1"/>
  <c r="P34"/>
  <c r="O34"/>
  <c r="O33"/>
  <c r="P33" s="1"/>
  <c r="P32"/>
  <c r="O32"/>
  <c r="L17" i="26"/>
  <c r="K17"/>
  <c r="P31" i="19"/>
  <c r="O31"/>
  <c r="F15" i="24"/>
  <c r="D15"/>
  <c r="K14" i="26"/>
  <c r="K13"/>
  <c r="I9"/>
  <c r="O14" i="19"/>
  <c r="F9" i="24"/>
  <c r="E9"/>
  <c r="J9" i="26"/>
  <c r="G9"/>
  <c r="F9"/>
  <c r="E9"/>
  <c r="L23" l="1"/>
  <c r="L9" s="1"/>
  <c r="Y81" i="19"/>
  <c r="Y83"/>
  <c r="K9" i="26"/>
  <c r="D9" i="24"/>
</calcChain>
</file>

<file path=xl/comments1.xml><?xml version="1.0" encoding="utf-8"?>
<comments xmlns="http://schemas.openxmlformats.org/spreadsheetml/2006/main">
  <authors>
    <author>Admin</author>
  </authors>
  <commentList>
    <comment ref="D476" authorId="0">
      <text>
        <r>
          <rPr>
            <b/>
            <sz val="8"/>
            <color indexed="81"/>
            <rFont val="Tahoma"/>
            <family val="2"/>
            <charset val="204"/>
          </rPr>
          <t>Admin:</t>
        </r>
        <r>
          <rPr>
            <sz val="8"/>
            <color indexed="81"/>
            <rFont val="Tahoma"/>
            <family val="2"/>
            <charset val="204"/>
          </rPr>
          <t xml:space="preserve">
Реестровый номер был присвоен, когда учреждение было бюджетным</t>
        </r>
      </text>
    </comment>
    <comment ref="D477" authorId="0">
      <text>
        <r>
          <rPr>
            <b/>
            <sz val="8"/>
            <color indexed="81"/>
            <rFont val="Tahoma"/>
            <family val="2"/>
            <charset val="204"/>
          </rPr>
          <t>Admin:</t>
        </r>
        <r>
          <rPr>
            <sz val="8"/>
            <color indexed="81"/>
            <rFont val="Tahoma"/>
            <family val="2"/>
            <charset val="204"/>
          </rPr>
          <t xml:space="preserve">
Реестровый номер был присвоен, когда учреждение было бюджетным</t>
        </r>
      </text>
    </comment>
    <comment ref="D478" authorId="0">
      <text>
        <r>
          <rPr>
            <b/>
            <sz val="8"/>
            <color indexed="81"/>
            <rFont val="Tahoma"/>
            <family val="2"/>
            <charset val="204"/>
          </rPr>
          <t>Admin:</t>
        </r>
        <r>
          <rPr>
            <sz val="8"/>
            <color indexed="81"/>
            <rFont val="Tahoma"/>
            <family val="2"/>
            <charset val="204"/>
          </rPr>
          <t xml:space="preserve">
Реестровый номер был присвоен, когда учреждение было бюджетным</t>
        </r>
      </text>
    </comment>
  </commentList>
</comments>
</file>

<file path=xl/comments2.xml><?xml version="1.0" encoding="utf-8"?>
<comments xmlns="http://schemas.openxmlformats.org/spreadsheetml/2006/main">
  <authors>
    <author>Пользователь Windows</author>
  </authors>
  <commentList>
    <comment ref="E8" authorId="0">
      <text>
        <r>
          <rPr>
            <b/>
            <sz val="9"/>
            <color indexed="81"/>
            <rFont val="Tahoma"/>
            <family val="2"/>
            <charset val="204"/>
          </rPr>
          <t>Пользователь Windows:</t>
        </r>
        <r>
          <rPr>
            <sz val="9"/>
            <color indexed="81"/>
            <rFont val="Tahoma"/>
            <family val="2"/>
            <charset val="204"/>
          </rPr>
          <t xml:space="preserve">
</t>
        </r>
      </text>
    </comment>
    <comment ref="E12" authorId="0">
      <text>
        <r>
          <rPr>
            <b/>
            <sz val="9"/>
            <color indexed="81"/>
            <rFont val="Tahoma"/>
            <family val="2"/>
            <charset val="204"/>
          </rPr>
          <t>Пользователь Windows:</t>
        </r>
        <r>
          <rPr>
            <sz val="9"/>
            <color indexed="81"/>
            <rFont val="Tahoma"/>
            <family val="2"/>
            <charset val="204"/>
          </rPr>
          <t xml:space="preserve">
</t>
        </r>
      </text>
    </comment>
  </commentList>
</comments>
</file>

<file path=xl/sharedStrings.xml><?xml version="1.0" encoding="utf-8"?>
<sst xmlns="http://schemas.openxmlformats.org/spreadsheetml/2006/main" count="18712" uniqueCount="5754">
  <si>
    <t>Сравнительная эффективность</t>
  </si>
  <si>
    <t>№</t>
  </si>
  <si>
    <t>№ п/п</t>
  </si>
  <si>
    <t>указать муниципальное образование</t>
  </si>
  <si>
    <t>(подпись)</t>
  </si>
  <si>
    <t>Наименование заказчика</t>
  </si>
  <si>
    <t>Номер документа</t>
  </si>
  <si>
    <t>Дата документа</t>
  </si>
  <si>
    <t>Наименование документа</t>
  </si>
  <si>
    <t xml:space="preserve">Количество участников </t>
  </si>
  <si>
    <t>1</t>
  </si>
  <si>
    <t>2</t>
  </si>
  <si>
    <t>1.1</t>
  </si>
  <si>
    <t>1.2</t>
  </si>
  <si>
    <t>1.3</t>
  </si>
  <si>
    <t>3</t>
  </si>
  <si>
    <t>4</t>
  </si>
  <si>
    <t>в т.ч.</t>
  </si>
  <si>
    <t xml:space="preserve">руб. </t>
  </si>
  <si>
    <t xml:space="preserve">% 
</t>
  </si>
  <si>
    <t>Х</t>
  </si>
  <si>
    <t>Структура системы закупок в МО:</t>
  </si>
  <si>
    <t xml:space="preserve"> по</t>
  </si>
  <si>
    <t>х</t>
  </si>
  <si>
    <t>Краткая информация о сути документа</t>
  </si>
  <si>
    <t>Начальная (максимальная) цена контракта, лота,  руб.</t>
  </si>
  <si>
    <t>Наименование победителя</t>
  </si>
  <si>
    <t>Адрес победителя</t>
  </si>
  <si>
    <t>ИНН победителя</t>
  </si>
  <si>
    <t>Предложенная цена контрактов,  руб.</t>
  </si>
  <si>
    <t>Количество  лотов</t>
  </si>
  <si>
    <t>8 = гр9+гр.10+гр.11</t>
  </si>
  <si>
    <t>Среднее кол-во участников на 1 процедуру (лот)</t>
  </si>
  <si>
    <r>
      <t xml:space="preserve">указать  </t>
    </r>
    <r>
      <rPr>
        <b/>
        <sz val="10"/>
        <rFont val="Times New Roman"/>
        <family val="1"/>
        <charset val="204"/>
      </rPr>
      <t>(централизованная, децентрализованная, смешанная)</t>
    </r>
  </si>
  <si>
    <t>5</t>
  </si>
  <si>
    <t>Наименование уполномоченного органа</t>
  </si>
  <si>
    <t>Адрес</t>
  </si>
  <si>
    <t xml:space="preserve">Должность </t>
  </si>
  <si>
    <t>Должностные обязанности (размещение, контроль и др.)</t>
  </si>
  <si>
    <t>Наименование   главного распорядителя по заказчику</t>
  </si>
  <si>
    <t>ИНН ГРБС</t>
  </si>
  <si>
    <t>Наименование муниципального заказчика</t>
  </si>
  <si>
    <t>ИНН мун.заказчика</t>
  </si>
  <si>
    <t>Численность сотрудников за которыми закреплена функция по размещению</t>
  </si>
  <si>
    <t>Контактная информация (тел., факс)</t>
  </si>
  <si>
    <t>Должность руководителя</t>
  </si>
  <si>
    <t>ФИО руководителя заказчика</t>
  </si>
  <si>
    <t>Телефон контактного лица</t>
  </si>
  <si>
    <t>Приложение №1-мз</t>
  </si>
  <si>
    <t>Приложение №3-мз</t>
  </si>
  <si>
    <t>Приложение №4-мз</t>
  </si>
  <si>
    <t>Реестровый номер*</t>
  </si>
  <si>
    <t>Примечание:</t>
  </si>
  <si>
    <t>Контактная информация      (e-mail, тел.)</t>
  </si>
  <si>
    <t>Количество участников</t>
  </si>
  <si>
    <t>ИНН заказчика</t>
  </si>
  <si>
    <t>В т.ч. размещено через уполномоченный орган</t>
  </si>
  <si>
    <t>в т.ч. по п.4 ч.1</t>
  </si>
  <si>
    <t>в т.ч. по п.5 ч.1</t>
  </si>
  <si>
    <t>Приложение №2-мз</t>
  </si>
  <si>
    <t>Реестровый номер закупки на ООСе</t>
  </si>
  <si>
    <t>Код ОКПД</t>
  </si>
  <si>
    <t>Кол-во допущенных участников</t>
  </si>
  <si>
    <t>Кол-во отклоненных участников</t>
  </si>
  <si>
    <t>Реестровый номер контракта на ООСе</t>
  </si>
  <si>
    <t>Цена заключенного контракта, руб.</t>
  </si>
  <si>
    <t>Наименование поставщика, исполнителя, подрядчика</t>
  </si>
  <si>
    <t>ИНН поставщика, исполнителя, подрядчика</t>
  </si>
  <si>
    <t>Объект закупки (предмет контракта)</t>
  </si>
  <si>
    <t>Количество сотрудников уполномоченного органа</t>
  </si>
  <si>
    <t>Кол-во лотов к которым применялись антидемпинговые меры</t>
  </si>
  <si>
    <t>состоявшихся (2 и более допущенных заявок)</t>
  </si>
  <si>
    <t>0 заявок или все отклонены</t>
  </si>
  <si>
    <t>1.4</t>
  </si>
  <si>
    <t>1.5</t>
  </si>
  <si>
    <t>1.6</t>
  </si>
  <si>
    <t>1.7</t>
  </si>
  <si>
    <t xml:space="preserve">Предварительный отбор </t>
  </si>
  <si>
    <t>тыс.руб.</t>
  </si>
  <si>
    <t>Начальная (максимальная) цена контрактов, тыс. руб.</t>
  </si>
  <si>
    <t xml:space="preserve"> Руководитель </t>
  </si>
  <si>
    <t>в т.ч. по п.1 ч.1</t>
  </si>
  <si>
    <t>в т.ч. по п.2 ч.1</t>
  </si>
  <si>
    <t>в т.ч. по п.6 ч.1</t>
  </si>
  <si>
    <t>в т.ч. по п.8 ч.1</t>
  </si>
  <si>
    <t>в т.ч. по п.9 ч.1</t>
  </si>
  <si>
    <t>в т.ч. по п.11 ч.1</t>
  </si>
  <si>
    <t>в т.ч. по п.19 ч.1</t>
  </si>
  <si>
    <t>в т.ч. по п.12 ч.1</t>
  </si>
  <si>
    <t>в т.ч. по п.22 ч.1</t>
  </si>
  <si>
    <t>в т.ч. по п.26 ч.1</t>
  </si>
  <si>
    <t>в т.ч. по п.28 ч.1</t>
  </si>
  <si>
    <t>в т.ч. по п.29 ч.1</t>
  </si>
  <si>
    <t>в т.ч. по п.31 ч.1</t>
  </si>
  <si>
    <t>в т.ч. по п.32 ч.1</t>
  </si>
  <si>
    <t>Информация о сотрудниках уполномоченного органа на определение поставщика (исполнителя, подрядчика)</t>
  </si>
  <si>
    <t>Итого по закупкам</t>
  </si>
  <si>
    <t>14=гр.15+гр.16+гр.17</t>
  </si>
  <si>
    <t>Указать по какому закону работают 44-ФЗ, 223-ФЗ</t>
  </si>
  <si>
    <t xml:space="preserve">Количество  процедур </t>
  </si>
  <si>
    <t>Всего объявленных</t>
  </si>
  <si>
    <t>в т.ч. завершенных</t>
  </si>
  <si>
    <t>Способ размещения (определения)</t>
  </si>
  <si>
    <t xml:space="preserve">Количество заключенных контрактов </t>
  </si>
  <si>
    <t>Дата размещения закупки</t>
  </si>
  <si>
    <t xml:space="preserve">% </t>
  </si>
  <si>
    <t>по состоявшимся лотам, указанных в гр.9 (2 и более допущенных заявок)</t>
  </si>
  <si>
    <t>по лотам, указанным в гр.10 (с единственным допущенным участником)</t>
  </si>
  <si>
    <t>с единственным допущенным уч-ком</t>
  </si>
  <si>
    <t xml:space="preserve"> по несостоявшимся лотам, указанных в гр.11 (0 заявок или все отклонены)</t>
  </si>
  <si>
    <t>Всего</t>
  </si>
  <si>
    <t>в т.ч. Завершенных*</t>
  </si>
  <si>
    <t xml:space="preserve">Кто принял </t>
  </si>
  <si>
    <t xml:space="preserve"> </t>
  </si>
  <si>
    <t>Реестровый номер заказчика</t>
  </si>
  <si>
    <t>подпись</t>
  </si>
  <si>
    <t>Приложение № 6-мз</t>
  </si>
  <si>
    <t xml:space="preserve"> указать МО</t>
  </si>
  <si>
    <t>Наименование акта (постановление, распоряжение, приказ и др.)</t>
  </si>
  <si>
    <t>Основание для принятия (указать ссылку на закон 44-ФЗ)</t>
  </si>
  <si>
    <t xml:space="preserve">Примечание: * созданные  в соответствии со ст. 38 №44-ФЗ от 05.04.2013 </t>
  </si>
  <si>
    <t>Официальный эл.адрес</t>
  </si>
  <si>
    <t>Нормативный документ на основании которого создан уполномоченный орган (указать полные  реквизиты: дата, номер)</t>
  </si>
  <si>
    <t>Указать количество заказчиков, для которых уполномоченный орган определяет поставщиков (исполнителей, подрядчиков)</t>
  </si>
  <si>
    <t>Предложенная цена контрактов (с единственной допущенной заявкой), тыс.руб.</t>
  </si>
  <si>
    <t>Предложенная цена контрактов (с 2 и более допущенными заявками) , тыс.руб.</t>
  </si>
  <si>
    <t xml:space="preserve">Примечание:    </t>
  </si>
  <si>
    <t>Приложение №7-мз</t>
  </si>
  <si>
    <t>6</t>
  </si>
  <si>
    <t>7</t>
  </si>
  <si>
    <t>8</t>
  </si>
  <si>
    <t>9</t>
  </si>
  <si>
    <t>10</t>
  </si>
  <si>
    <t>11</t>
  </si>
  <si>
    <t>12</t>
  </si>
  <si>
    <t>ФИО (полностью)</t>
  </si>
  <si>
    <t>Должность контактного лица</t>
  </si>
  <si>
    <t>ФИО контактного лица</t>
  </si>
  <si>
    <t>Дата опубликования плана-графика на ООСе по объекту закупки (дд.мм.гггг)</t>
  </si>
  <si>
    <t>Дата итогового протокола (дд.мм.гггг)</t>
  </si>
  <si>
    <t>Дата согласования с контролирующим органом (при необходимости) (дд.мм.гггг)</t>
  </si>
  <si>
    <t>Дата заключение контракта (дд.мм.гггг)</t>
  </si>
  <si>
    <t>Дата опубликования сведений по контракту на ООСе (дд.мм.гггг)</t>
  </si>
  <si>
    <t>20=100- ((гр.19+гр.18)/ (гр.15+гр.16)* 100)</t>
  </si>
  <si>
    <t>20=(гр15+гр.16)-(гр.19+гр.18)</t>
  </si>
  <si>
    <t>Указать каким образом размещаются закупки (ч/з уполномоченный орган, самостоятельно, спец.организацию или др.)</t>
  </si>
  <si>
    <t>Наименование органа через который размещаются закупки</t>
  </si>
  <si>
    <t>В т.ч. обеспечение предоставлением банковской гарантии, тыс.руб.</t>
  </si>
  <si>
    <t>Всего по МО</t>
  </si>
  <si>
    <t>Приложение № 9-мз</t>
  </si>
  <si>
    <t>Количество завершенных лотов</t>
  </si>
  <si>
    <t>НМЦК по завершенным лотам, тыс.руб.</t>
  </si>
  <si>
    <t>Экономия, тыс.руб.</t>
  </si>
  <si>
    <t>Количество исполненных контрактов</t>
  </si>
  <si>
    <t>в т.ч. при привлечении субподрядчиков, соисполнителей из числа СМП, СОНО***</t>
  </si>
  <si>
    <t>*** указывается сумма  в соттветствии со ст.30 44-ФЗ</t>
  </si>
  <si>
    <t>Общая сумма обеспечения исполнения контракта при заключении контракта , тыс.руб.</t>
  </si>
  <si>
    <t>В т.ч. обеспечение внесением денежных средств на счет заказчика, тыс.руб.</t>
  </si>
  <si>
    <t>Наименование</t>
  </si>
  <si>
    <t>Контрактная служба</t>
  </si>
  <si>
    <t xml:space="preserve">Кол-во человек </t>
  </si>
  <si>
    <t>Контрактный управляющий</t>
  </si>
  <si>
    <t>Кол-во заказчиков</t>
  </si>
  <si>
    <t>Количество</t>
  </si>
  <si>
    <t>Сумма, тыс.руб.</t>
  </si>
  <si>
    <t>Сумма по предложенным контрактам, тыс.руб.</t>
  </si>
  <si>
    <t>Сумма</t>
  </si>
  <si>
    <t>через УО</t>
  </si>
  <si>
    <t>Предоставляемые преимущества</t>
  </si>
  <si>
    <t>Объявленные закупки  с предоставлением преимуществ</t>
  </si>
  <si>
    <t>Заключенные контракты по объявленным закупкам с предоставлением преимуществ</t>
  </si>
  <si>
    <t>Контракты,  заключенные с предоставленными преимуществами</t>
  </si>
  <si>
    <t>НМЦК (тыс.руб.)</t>
  </si>
  <si>
    <t>Сумма (тыс.руб.)</t>
  </si>
  <si>
    <t>Суммы (тыс.руб.)</t>
  </si>
  <si>
    <t>Предоставление преференций участникам закупки, заявки на участие или окончательные предложения которых содержат предложения о поставке товаров российского, белорусского и (или) казахстанского происхождения (Приказ МЭР РФ № 155 от 25.03.2014 г)</t>
  </si>
  <si>
    <t>Приложение №10-мз</t>
  </si>
  <si>
    <t>Предоставление преимуществ учреждениям и предприятиям уголовно-исполнительной системы (ст. 28 44-ФЗ)</t>
  </si>
  <si>
    <t>Предоставление преимуществ организациям инвалидов  (ст. 29 44-ФЗ)</t>
  </si>
  <si>
    <t>Приложение №1-1-мз</t>
  </si>
  <si>
    <t>Итого общая по закупкам 
(сумма строк 1.1 -1.7)</t>
  </si>
  <si>
    <t>Итого общая по совместным закупкам 
(сумма строк 1.1 -1.4)</t>
  </si>
  <si>
    <t>Способы определения поставщиков (исполнителей, подрядчиков)</t>
  </si>
  <si>
    <t>Общее количество заказчиков, для которых проводились совместные закупки</t>
  </si>
  <si>
    <t>Сумма расходов на провдение совместных закупок, тыс.руб.</t>
  </si>
  <si>
    <t>9 = гр10+гр.11+гр.12</t>
  </si>
  <si>
    <t>15=гр.16+гр.17+гр.18</t>
  </si>
  <si>
    <t>21=(гр16+гр.17)-(гр.20+гр.19)</t>
  </si>
  <si>
    <t>21=100- ((гр.20+гр.19)/ (гр.16+гр.17)* 100)</t>
  </si>
  <si>
    <t xml:space="preserve">Сумма заключенных контрактов (договоров), тыс.руб. </t>
  </si>
  <si>
    <t>в т.ч. остальные пункты ч.1 ст.93</t>
  </si>
  <si>
    <t>2.1</t>
  </si>
  <si>
    <t>2.2</t>
  </si>
  <si>
    <t>2.3</t>
  </si>
  <si>
    <t>2.4</t>
  </si>
  <si>
    <t>2.5</t>
  </si>
  <si>
    <t>2.6</t>
  </si>
  <si>
    <t>2.7</t>
  </si>
  <si>
    <t>2.8</t>
  </si>
  <si>
    <t>2.9</t>
  </si>
  <si>
    <t>2.10</t>
  </si>
  <si>
    <t>2.11</t>
  </si>
  <si>
    <t>2.12</t>
  </si>
  <si>
    <t>2.13</t>
  </si>
  <si>
    <t>2.14</t>
  </si>
  <si>
    <t>2.15</t>
  </si>
  <si>
    <t>2.16</t>
  </si>
  <si>
    <t>2.17</t>
  </si>
  <si>
    <t>2.18</t>
  </si>
  <si>
    <t>Всего фактически заключено (сумма строк 1,2)</t>
  </si>
  <si>
    <t>в т.ч.  у СМП, СОНО***</t>
  </si>
  <si>
    <t>Всего заключено контрактов (договоров) по состоявшимся закупкам</t>
  </si>
  <si>
    <t>Способ определения поставщика**</t>
  </si>
  <si>
    <t>тыс. руб.</t>
  </si>
  <si>
    <t>в т.ч. бюджетные средства</t>
  </si>
  <si>
    <t>в т.ч. внебюджетные средства</t>
  </si>
  <si>
    <t>в т.ч.  Средства ОМС</t>
  </si>
  <si>
    <t>3=4+5+6</t>
  </si>
  <si>
    <t>7=8+9+10</t>
  </si>
  <si>
    <t xml:space="preserve">Всего </t>
  </si>
  <si>
    <t>Всего оплачено по  контрактам (договорам) по состоявшимся закупкам (с 2 и более допущенными заявками)</t>
  </si>
  <si>
    <t>Всего оплачено по  контрактам (договорам) с ед.поставщиком (исполнителем, подрядчиком) ст.93 ФЗ №44</t>
  </si>
  <si>
    <t>в т.ч.  средства ОМС</t>
  </si>
  <si>
    <t>2.19</t>
  </si>
  <si>
    <t>в т.ч. по п.25 ч.1 (по согласованию с контролирующим органом)</t>
  </si>
  <si>
    <t>в т.ч. по п.25 ч.1 (без согласования с контролирующим органом)</t>
  </si>
  <si>
    <t>** по стр.2.12, 2.13 указываются заключенные контракты по п.25 ч.1,  эти контракты не указываются по строкам 1.1-1.7</t>
  </si>
  <si>
    <t>7=9+11+13</t>
  </si>
  <si>
    <t>8=10+12+14</t>
  </si>
  <si>
    <t>всего</t>
  </si>
  <si>
    <r>
      <t>в т.ч. у СМП, СОНО</t>
    </r>
    <r>
      <rPr>
        <b/>
        <sz val="8"/>
        <rFont val="Times New Roman"/>
        <family val="1"/>
        <charset val="204"/>
      </rPr>
      <t>***</t>
    </r>
  </si>
  <si>
    <t>Приложение 2-1-мз</t>
  </si>
  <si>
    <t>Всего размещено заказов у ед.поставщика (исполнителя, подрядчика) ст.93 ФЗ №44</t>
  </si>
  <si>
    <t>Открытый конкурс</t>
  </si>
  <si>
    <t>Конкурс с ограниченным участием</t>
  </si>
  <si>
    <t>Двухэтапный конкурс</t>
  </si>
  <si>
    <t>Электронный аукцион</t>
  </si>
  <si>
    <t>Запрос котировок</t>
  </si>
  <si>
    <t>Запрос предложений</t>
  </si>
  <si>
    <t xml:space="preserve">Конкурс с ограниченным участием </t>
  </si>
  <si>
    <r>
      <rPr>
        <u/>
        <sz val="10"/>
        <rFont val="Times New Roman"/>
        <family val="1"/>
        <charset val="204"/>
      </rPr>
      <t>в графе 4, 8</t>
    </r>
    <r>
      <rPr>
        <sz val="10"/>
        <rFont val="Times New Roman"/>
        <family val="1"/>
        <charset val="204"/>
      </rPr>
      <t xml:space="preserve">  учитываются  закупки, по которым определен поставщик (подрядчик, исполнитель)</t>
    </r>
  </si>
  <si>
    <r>
      <rPr>
        <u/>
        <sz val="10"/>
        <rFont val="Times New Roman"/>
        <family val="1"/>
        <charset val="204"/>
      </rPr>
      <t>в графе 3, 7</t>
    </r>
    <r>
      <rPr>
        <sz val="10"/>
        <rFont val="Times New Roman"/>
        <family val="1"/>
        <charset val="204"/>
      </rPr>
      <t xml:space="preserve">  учитываются  все закупки (объявленные и завершенные)</t>
    </r>
  </si>
  <si>
    <r>
      <rPr>
        <u/>
        <sz val="10"/>
        <rFont val="Times New Roman"/>
        <family val="1"/>
        <charset val="204"/>
      </rPr>
      <t xml:space="preserve">в графе 4, 5 </t>
    </r>
    <r>
      <rPr>
        <sz val="10"/>
        <rFont val="Times New Roman"/>
        <family val="1"/>
        <charset val="204"/>
      </rPr>
      <t xml:space="preserve"> учитываются  закупки, по которым определен поставщик (подрядчик, исполнитель)</t>
    </r>
  </si>
  <si>
    <t>Не создана контрактная служба (не назначен контрактный управляющий)</t>
  </si>
  <si>
    <t>Перечислить группы товаров, работ, услуг,  с указанием кодов ОКПД, по которым проводятся совместные закупки</t>
  </si>
  <si>
    <t>Информация по оплате контрактов (договоров)  на  товары, работы, услуги  
за ________ 2015 года</t>
  </si>
  <si>
    <t>Управление опеки и попечительства</t>
  </si>
  <si>
    <t>4217079109</t>
  </si>
  <si>
    <t>г. Новокузнецк, ул. Кирова , 71</t>
  </si>
  <si>
    <t>т/ф. 321-579, т.321-558</t>
  </si>
  <si>
    <t>opeka_buh@admnkz.info</t>
  </si>
  <si>
    <t>Начальник Управления</t>
  </si>
  <si>
    <t>Гармашова Елена Семеновна</t>
  </si>
  <si>
    <t>Ведущий специалист</t>
  </si>
  <si>
    <t>Трошкова Лариса Владиславовна</t>
  </si>
  <si>
    <t>321-558</t>
  </si>
  <si>
    <t>44-ФЗ</t>
  </si>
  <si>
    <t>Через уполномоченный орган</t>
  </si>
  <si>
    <t xml:space="preserve">Управление закупок Администрации г. Новокузнецка </t>
  </si>
  <si>
    <t>ПАО "Ростелеком"</t>
  </si>
  <si>
    <t>654080, г. Новокузнецк, ул. Кирова, 71</t>
  </si>
  <si>
    <t>ЕД (п.1)</t>
  </si>
  <si>
    <t>Холодное водоснабжение и водоотведение</t>
  </si>
  <si>
    <t>ЕД (п.8)</t>
  </si>
  <si>
    <t>Начальник</t>
  </si>
  <si>
    <t>Управление закупок</t>
  </si>
  <si>
    <t>уполномоченный орган</t>
  </si>
  <si>
    <t>АО "Кузнецкая ТЭЦ"</t>
  </si>
  <si>
    <t>Управление дорожно-коммунального хозяйства и благоустройства администрации г.Новокузнецка</t>
  </si>
  <si>
    <t>М12-12-001-00</t>
  </si>
  <si>
    <t>654007, Кемеровская область, г.Новокузнецк, ул. Спартака, 24</t>
  </si>
  <si>
    <t>8(3843) 45-96-53, 45-16-02</t>
  </si>
  <si>
    <t>udkh-pr@mail.ru</t>
  </si>
  <si>
    <t>Начальник Управления дорожно-коммунального хозяйства и благоустройства администрации г.Новокузнецка</t>
  </si>
  <si>
    <t>Горшенин Андрей Владимирович</t>
  </si>
  <si>
    <t>Заместитель начальника УДКХ и Б г. Новокузнецка  Р.А.Комов; ведущий специалист О.А. Качкина</t>
  </si>
  <si>
    <t>Заместитель начальника  УДКХ и Б г. Новокузнецка  Р.А.Комов; ведущий специалист О.А. Качкина</t>
  </si>
  <si>
    <t>8(3843) 45-96-53</t>
  </si>
  <si>
    <t xml:space="preserve">закупки размещает Заказчик </t>
  </si>
  <si>
    <t>УДКХиБ</t>
  </si>
  <si>
    <t>4217044931</t>
  </si>
  <si>
    <t>20</t>
  </si>
  <si>
    <t>14</t>
  </si>
  <si>
    <t xml:space="preserve">Управление по транспорту и связи </t>
  </si>
  <si>
    <t>4216006612</t>
  </si>
  <si>
    <t>654080, г.Новокузнецк ул.Кирова, 71</t>
  </si>
  <si>
    <t>32-17-29, 32-17-43 (факс)</t>
  </si>
  <si>
    <t>utis@admnkz.info</t>
  </si>
  <si>
    <t>МО г. Новокузнецк</t>
  </si>
  <si>
    <t>И. С. Прошунина</t>
  </si>
  <si>
    <t>контактное лицо (Ф.И.О., телефон) Спивак И. А., тел (3843) 322-959</t>
  </si>
  <si>
    <t>* информация по совместным закупкам  является расшифровкой из приложения №1-мз</t>
  </si>
  <si>
    <t xml:space="preserve"> Руководитель                                            _______________________________ И. С. Прошунина</t>
  </si>
  <si>
    <t>Контактное лицо (Ф.И.О., телефон) Спивак И. А., тел. (3843) 322-959</t>
  </si>
  <si>
    <t>контактное лицо (Ф.И.О., телефон) Спивак И. А., тел. (383) 322-959</t>
  </si>
  <si>
    <t>указать МО</t>
  </si>
  <si>
    <t>Управление закупок адмминистрации города Новокузнецка</t>
  </si>
  <si>
    <t>(3843) 322-982, zakaz@admnkz.info</t>
  </si>
  <si>
    <t>Начальник Управления закупок</t>
  </si>
  <si>
    <t>Спивак И.А.</t>
  </si>
  <si>
    <t>контроль</t>
  </si>
  <si>
    <t>Постановление администрации города Новокузнецка №24 от 31.01.2014</t>
  </si>
  <si>
    <t>Начальник информационно-аналитического отдела</t>
  </si>
  <si>
    <t>контроль, размещение</t>
  </si>
  <si>
    <t>Начальник отдела по подготовки и организации закупок</t>
  </si>
  <si>
    <t>Главные специалисты</t>
  </si>
  <si>
    <t>размещение</t>
  </si>
  <si>
    <t>Кокорева Ж.Г.</t>
  </si>
  <si>
    <t>гланый специалист-юрист</t>
  </si>
  <si>
    <t>Шидловская М.Е.</t>
  </si>
  <si>
    <t>размещение, юридическая работа</t>
  </si>
  <si>
    <t>ведущий специалист</t>
  </si>
  <si>
    <t>размещение, аналитическая работа</t>
  </si>
  <si>
    <t>Руководитель__________________ И. С. Прошунина</t>
  </si>
  <si>
    <t>Контактное лицо (Ф.И.О., телефон) Спивак И. А., тел. (3843)322-959</t>
  </si>
  <si>
    <t>М12-16-001-00</t>
  </si>
  <si>
    <t>смешанная</t>
  </si>
  <si>
    <t>* информация предоставляется ежемесячно нарастающим итогом</t>
  </si>
  <si>
    <t xml:space="preserve"> Руководитель  ______________________ И. С. Прошунина</t>
  </si>
  <si>
    <t>Контактное лицо (Ф.И.О., телефон) Спивак И. А., тел (3843) 322-959</t>
  </si>
  <si>
    <t>15</t>
  </si>
  <si>
    <t>16</t>
  </si>
  <si>
    <t>17</t>
  </si>
  <si>
    <t>25</t>
  </si>
  <si>
    <t xml:space="preserve">Бумага 21.12.14.190;    Нефтепродукты 23.20.11.224, 23.20.15;    Рамки для фотографий 20.51.14.110;     Хозяйственные (моющие) средства 24.51.32.121  24.51.32.122  24.51.32.120 24.51.32.127  24.51.31.123   24.51.31.154   21.22.11.110;   Услуги  по дератизации и дезинсекции 74.70.11; продукты питания (яйцо, овощи, мясные продукты,сахар,мука, рыба, куры, колбассные изделия, крупы, хлеб, молочные продукты) 01.11.21, 01.12.13, 01.12.11, 15.11.12, 15.11.14, 15.20.12, 15.20.13, 15.20.15, 15.12.12, 15.13.12, 15.13.11, 15.61.32, 15.81.11, 15.51.30, 15.51.40, 15.51.11, 15.51.52,; Оказание услуг аутсорсинга 93.05.12, 90.03.13; конверты 64.11.14; георгиевские ленты 17.54.11; Обувь 19.30.13; компотная смесь 15.33.25.125; фркуты (яблоки, апельсины, груши, бананы, лимоны) 01.13.23; межсетевые экраны 32.20.20.220; вывоз и транспортировка ТКО 90.03.13.113; электротовары 31.50.15.111, 31.50.14.193, 31.50.12.190; Канцелярия  28.75.23.130, 25.13.50.111, 30.01.13.112, 25.24.27.170, 22.22.20.143, 36.63.21.113,  28.75.22.130, 24.66.48.183, 24.62.10.229, 22.22.20.120, 36.63.21.129, 28.75.23.120, 36.63.24.111, 25.13.73.210, 28.61.11.220;  </t>
  </si>
  <si>
    <t xml:space="preserve"> Руководитель _______________________ И. С. Прошунина</t>
  </si>
  <si>
    <t>Оказание услуг по текущему содержанию систем видеонаблюдения и видеофиксации</t>
  </si>
  <si>
    <t>ЕД (п.25) СМП</t>
  </si>
  <si>
    <t>Оказание услуг по программе "Безопасный город"</t>
  </si>
  <si>
    <t>Управление дорожно-коммунального хозяйства и благоустройства администрации города Новокузнецка</t>
  </si>
  <si>
    <t>Адамовский Александр Николаевич</t>
  </si>
  <si>
    <t>Веселовская О.А.</t>
  </si>
  <si>
    <t>32-14-69</t>
  </si>
  <si>
    <t>М12-15001-00</t>
  </si>
  <si>
    <t>61.10.11.110</t>
  </si>
  <si>
    <t>Администрация города Новокузнецка</t>
  </si>
  <si>
    <t>М12-01-001-00</t>
  </si>
  <si>
    <t>654080,          г.Новокузнецк, ул. Кирова,71</t>
  </si>
  <si>
    <t xml:space="preserve">Телефон: (3843)321-586,     321-566  Факс:        321-651  </t>
  </si>
  <si>
    <t>otd_contract@admnkz.info</t>
  </si>
  <si>
    <t>И.о. заместителя Главы города-руководителя аппарата</t>
  </si>
  <si>
    <t>Довыденко Анна Анатольевна</t>
  </si>
  <si>
    <t>Начальник котнрактного отдела Управления обеспечения деятельности органов администрации города Новокузнецка</t>
  </si>
  <si>
    <t>Орлова Наталья Васильевна</t>
  </si>
  <si>
    <t xml:space="preserve"> (3843)         321-566</t>
  </si>
  <si>
    <t>ч/з уполномоченный орган</t>
  </si>
  <si>
    <t>Управление закупок администрации города Новокузнецка</t>
  </si>
  <si>
    <t>ООО "Водоканал"</t>
  </si>
  <si>
    <t>35.11.10.112</t>
  </si>
  <si>
    <t>Администрация Заводского района города Новокузнецка</t>
  </si>
  <si>
    <t>4216005986.</t>
  </si>
  <si>
    <t>М12-51-001</t>
  </si>
  <si>
    <t>654038, Россия, Кемеровская область, г.Новокузнецк, ул.Тореза, 22Б</t>
  </si>
  <si>
    <t>8(3843)                   32-05-03</t>
  </si>
  <si>
    <t>zav_org@admnkz.info</t>
  </si>
  <si>
    <t>Заместитель Главы города - руководитель администрации Заводского района города Новокузнецка</t>
  </si>
  <si>
    <t>Ермолаев Алексей Александрович</t>
  </si>
  <si>
    <t>Главный специалист администрации Заводского района</t>
  </si>
  <si>
    <t>Логуш Екатерина Николаевна</t>
  </si>
  <si>
    <t>8(3843)                 32-05-33</t>
  </si>
  <si>
    <t>4216005986</t>
  </si>
  <si>
    <t>_</t>
  </si>
  <si>
    <t>СЭА</t>
  </si>
  <si>
    <t xml:space="preserve">Поставка бензина автомобильного </t>
  </si>
  <si>
    <t>19.20.21.111</t>
  </si>
  <si>
    <t>Общество с ограниченной ответственностью  "Перекресток Ойл"/ ООО "Перекресток Ойл"</t>
  </si>
  <si>
    <t>4205086172.</t>
  </si>
  <si>
    <t>650000. Российская Федерация,Кемеровская область город Кемерово, улица Н.Осторовского,16</t>
  </si>
  <si>
    <t>Администрация Заводского района</t>
  </si>
  <si>
    <t>администрация Орджоникидзевского района</t>
  </si>
  <si>
    <t>4216006002</t>
  </si>
  <si>
    <t>М 12-25 001-00</t>
  </si>
  <si>
    <t>654013 г. Новокузнецк ул. Тузовского.14</t>
  </si>
  <si>
    <t>320-479                  320-489</t>
  </si>
  <si>
    <t>ord_org@admnkz.info</t>
  </si>
  <si>
    <t>Заместитель Главы города- руководитель администрации Орджоникидзевского района</t>
  </si>
  <si>
    <t>Степанов   Владимир  Петрович</t>
  </si>
  <si>
    <t>Главный специалист отдела торговли и развития предпринимательства</t>
  </si>
  <si>
    <t>Яковлева   Татьяна  Иннокентьевна</t>
  </si>
  <si>
    <t>320-479,  89059144803</t>
  </si>
  <si>
    <t>44- ФЗ</t>
  </si>
  <si>
    <t>Управление закупок  Администрации города Новокузнецка</t>
  </si>
  <si>
    <t>КУМИ г.Новокузнецка</t>
  </si>
  <si>
    <t>4216006034</t>
  </si>
  <si>
    <t>01393000210</t>
  </si>
  <si>
    <t>654007 г.Новокузнецк ул.Кирова,71</t>
  </si>
  <si>
    <t>321-601,321-522</t>
  </si>
  <si>
    <t>kumi@admnkz.info</t>
  </si>
  <si>
    <t>Председатель</t>
  </si>
  <si>
    <t>Коробов О.В.</t>
  </si>
  <si>
    <t>Начальник отдела приватизации</t>
  </si>
  <si>
    <t>Клочаник А.Н.</t>
  </si>
  <si>
    <t>32-15-22</t>
  </si>
  <si>
    <t>ч\з уполномоченный орган</t>
  </si>
  <si>
    <t>Управление закупок Администрации г.Новокузнецка</t>
  </si>
  <si>
    <t>Директор</t>
  </si>
  <si>
    <t>Комитет по физической культуре, спорту и туризму администрации города Новокузнецка</t>
  </si>
  <si>
    <t>4216006845</t>
  </si>
  <si>
    <t>М12-08-001-00</t>
  </si>
  <si>
    <t>3843 778062, 321597</t>
  </si>
  <si>
    <t>sportkomnk@yandex.ru</t>
  </si>
  <si>
    <t>председатель</t>
  </si>
  <si>
    <t>Гончарова И.А</t>
  </si>
  <si>
    <t>3843 77 80 62</t>
  </si>
  <si>
    <t>Управление закупок Администрации г. Новокузнецка</t>
  </si>
  <si>
    <t>Администрация Куйбышевского района города Новокузнецка</t>
  </si>
  <si>
    <t>М12-20-001-00</t>
  </si>
  <si>
    <t>4216006757</t>
  </si>
  <si>
    <t>654006,г.Новокузнецк, пр.Курако,37</t>
  </si>
  <si>
    <t>8 (3843) 72-17-54;    8(3843) 72-17-44(ф.)</t>
  </si>
  <si>
    <t>kuib_org@admnkz.info</t>
  </si>
  <si>
    <t>Заместитель Главы города-руководитель администрации Куйбышевского района</t>
  </si>
  <si>
    <t>Маренов Михаил Николаевич</t>
  </si>
  <si>
    <t>Ведущий специалист отдела культурно-массовой и спортивной работы управления по социальному развитию территоррии района</t>
  </si>
  <si>
    <t>Бисенова Екатерина Сергеевна</t>
  </si>
  <si>
    <t>8 (3843) 320-725</t>
  </si>
  <si>
    <t>Ч/з уполномоченный орган</t>
  </si>
  <si>
    <t>Управление закупок администрации города новокузнецка</t>
  </si>
  <si>
    <t>Оказание услуг водоснабжения и водоотведения</t>
  </si>
  <si>
    <t>главный специалист</t>
  </si>
  <si>
    <t>Управление культуры администрации г.Новокузнецка</t>
  </si>
  <si>
    <t>директор</t>
  </si>
  <si>
    <t>44-ФЗ, 223-ФЗ</t>
  </si>
  <si>
    <t>М-12-05-018-00</t>
  </si>
  <si>
    <t>Муниципальное бюджетное учреждение культуры Новокузнецкий художественный музей</t>
  </si>
  <si>
    <t>654018,            г. Новокузнецк, ул.Кирова 62</t>
  </si>
  <si>
    <t>8-(384-3)  77-23-53</t>
  </si>
  <si>
    <t>art-nkz@yandex.ru</t>
  </si>
  <si>
    <t>Ларина Лариса Николаевна</t>
  </si>
  <si>
    <t>контрактный управляющий</t>
  </si>
  <si>
    <t>Шутеева Яна Ивановна</t>
  </si>
  <si>
    <t>223-ФЗ</t>
  </si>
  <si>
    <t>4205086172</t>
  </si>
  <si>
    <t>Комитет социальной защиты администрации города Новокузнецка</t>
  </si>
  <si>
    <t>М12-04-001-00</t>
  </si>
  <si>
    <t>zakupki@ksz-nk.ru</t>
  </si>
  <si>
    <t>Председатель Комитета</t>
  </si>
  <si>
    <t>Курилова Татьяна Николаевна</t>
  </si>
  <si>
    <t>Дудина Елена Михайловна</t>
  </si>
  <si>
    <t>(3843) 321-669</t>
  </si>
  <si>
    <t>М12-04-013-00</t>
  </si>
  <si>
    <t>Муниципальное бюджетное учреждение Комплексный центр социального обслуживания населения Куйбышевского района</t>
  </si>
  <si>
    <t>4220010996</t>
  </si>
  <si>
    <t>654079, г. Новокузнецк, пр. Курако,3</t>
  </si>
  <si>
    <t>muslimova_80@mail.ru</t>
  </si>
  <si>
    <t>Ромашкина Ольга Михайловна</t>
  </si>
  <si>
    <t>главный бухгалтер</t>
  </si>
  <si>
    <t>Муслимова Анастасия Шарифзяновна</t>
  </si>
  <si>
    <t>(3843) 72-59-52</t>
  </si>
  <si>
    <t>М12-04-012-00</t>
  </si>
  <si>
    <t>МБУ КЦСОН Кузнецкого района</t>
  </si>
  <si>
    <t>kuzkcson@yandex.ru</t>
  </si>
  <si>
    <t xml:space="preserve">Заместитель директора </t>
  </si>
  <si>
    <t>Старикова Ольга Геннадьевна</t>
  </si>
  <si>
    <t>МБУ КЦСОН Орджоникидзевского района</t>
  </si>
  <si>
    <t>(3843)318-282</t>
  </si>
  <si>
    <t>muksoh@mail.ru</t>
  </si>
  <si>
    <t>Е.П. Эделева</t>
  </si>
  <si>
    <t>Юрисконсульт</t>
  </si>
  <si>
    <t xml:space="preserve"> Евдокимова Анна Александровна</t>
  </si>
  <si>
    <t>М12-04-014-00</t>
  </si>
  <si>
    <t>МБУ КЦСОН Центрального района</t>
  </si>
  <si>
    <t>654066, г. Новокузнецк, пр. Дружбы, 27а</t>
  </si>
  <si>
    <t>(3843) 70-37-78</t>
  </si>
  <si>
    <t>kcson_3843@mail.ru</t>
  </si>
  <si>
    <t>Cеребренникова Валентина Арсеньевна</t>
  </si>
  <si>
    <t>юрискон-сульт</t>
  </si>
  <si>
    <t>Дубровская Кристина Викторовна</t>
  </si>
  <si>
    <t>(3843) 77-22-80</t>
  </si>
  <si>
    <t>М12-04-010-00</t>
  </si>
  <si>
    <t>Муниципальное бюджетное учреждение Комплексный центр социального обслуживания населения Заводского района</t>
  </si>
  <si>
    <t>654038, г.Новокузнецк, пр.Советской Армии,13</t>
  </si>
  <si>
    <t>kcsonzrnvkz@yandex.ru</t>
  </si>
  <si>
    <t>Домашова Татьяна Михайловна</t>
  </si>
  <si>
    <t>Заместитель директора</t>
  </si>
  <si>
    <t>Копылова Ирина Евгеньевна</t>
  </si>
  <si>
    <t>44-ФЗ ч/з уполномоченный орган; 223-ФЗ специализированная организация</t>
  </si>
  <si>
    <t>М12-04-006-00</t>
  </si>
  <si>
    <t>МБУ КЦСОН Новоильинского района</t>
  </si>
  <si>
    <t>654054, г.Новокузнецк, ул.Новоселов 36</t>
  </si>
  <si>
    <t>8 (3843)62-70-22</t>
  </si>
  <si>
    <t>kcson.now.r@yandex.ru</t>
  </si>
  <si>
    <t>Бойко Антонида Семеновна</t>
  </si>
  <si>
    <t>ведущий юрисконсульт</t>
  </si>
  <si>
    <t>Гаан Надежда Анатольевна</t>
  </si>
  <si>
    <t>М12-04-011-00</t>
  </si>
  <si>
    <t>МКУ ЦСПСиД</t>
  </si>
  <si>
    <t>654041, Кемеровская область, г. Новокузнецк, ул. Сеченова, 6Б</t>
  </si>
  <si>
    <t>beregn@bk.ru</t>
  </si>
  <si>
    <t>специалист по социальной работе</t>
  </si>
  <si>
    <t>Чирикова Ирина  Васильевна</t>
  </si>
  <si>
    <t>М12-04-007-00</t>
  </si>
  <si>
    <t>МКУ СРЦН "Полярная звезда"</t>
  </si>
  <si>
    <t xml:space="preserve">      654025,      г. Новокузнецк, ул. Скоростная, 43</t>
  </si>
  <si>
    <t xml:space="preserve">pstar2008@rambler.ru </t>
  </si>
  <si>
    <t>Подольхов Юрий Владимирович</t>
  </si>
  <si>
    <t xml:space="preserve">Главный специалист-юрисконсульт </t>
  </si>
  <si>
    <t>Киреева Ирина Вячеславовна</t>
  </si>
  <si>
    <t>М12-04-004-00</t>
  </si>
  <si>
    <t>МКУ СРЦН "Алые паруса"</t>
  </si>
  <si>
    <t>г.Новокузнецк, ул.Новоселов,36</t>
  </si>
  <si>
    <t>alparus-tender@yandex.ru</t>
  </si>
  <si>
    <t>Красная Н.В.</t>
  </si>
  <si>
    <t xml:space="preserve">Экономист </t>
  </si>
  <si>
    <t>Федоров А.В.</t>
  </si>
  <si>
    <t>М12-04-008-00</t>
  </si>
  <si>
    <t>МКУ Центр реабилитации детей и подростков с ограниченными возможностями</t>
  </si>
  <si>
    <t>654066, г.Новокузнецк, ул.Грдины,8а</t>
  </si>
  <si>
    <t>borjak@rdtc.ru</t>
  </si>
  <si>
    <t>и.о.директора</t>
  </si>
  <si>
    <t xml:space="preserve">Масягина Светлана Евгеньевна </t>
  </si>
  <si>
    <t>зам. директора по АХЧ</t>
  </si>
  <si>
    <t>Караваева Людмила Петровна</t>
  </si>
  <si>
    <t>М12-04-003-00</t>
  </si>
  <si>
    <t>Муниципальное казенное учреждение Дом ночного пребывания для лиц без определенного места жительства и занятий</t>
  </si>
  <si>
    <t>doz9@mail.ru</t>
  </si>
  <si>
    <t>С.В.Волков</t>
  </si>
  <si>
    <t xml:space="preserve">специалист по социальной работе </t>
  </si>
  <si>
    <t>Васильева Светлана Анатольевна</t>
  </si>
  <si>
    <t>М12-04-018-00</t>
  </si>
  <si>
    <t>МКУ СРЦН "Уютный дом"</t>
  </si>
  <si>
    <t>cpdnk@yandekc.ru</t>
  </si>
  <si>
    <t>Левочкина Марина Геннадьевна</t>
  </si>
  <si>
    <t>заместитель директора по общим вопросам</t>
  </si>
  <si>
    <t>Рылов Олег Борисович</t>
  </si>
  <si>
    <t>ООО "РЦТК"</t>
  </si>
  <si>
    <t>ОАО "Кузбассэнергосбыт"</t>
  </si>
  <si>
    <t>4252007178</t>
  </si>
  <si>
    <t>420700098563</t>
  </si>
  <si>
    <t>Оказание услуг связи</t>
  </si>
  <si>
    <t>35.12.10.110</t>
  </si>
  <si>
    <t>энергоснабжение</t>
  </si>
  <si>
    <t>теплоснабжение и поставка горячей воды</t>
  </si>
  <si>
    <t>4238003037</t>
  </si>
  <si>
    <t>услуги электросвязи</t>
  </si>
  <si>
    <t xml:space="preserve">19.20.21.111 </t>
  </si>
  <si>
    <t>ООО"Перекресток Ойл"</t>
  </si>
  <si>
    <t>Управление здравоохранения администрации города Новокузнецка</t>
  </si>
  <si>
    <t>4216004340</t>
  </si>
  <si>
    <t>главный врач</t>
  </si>
  <si>
    <t>М12-03-027-00</t>
  </si>
  <si>
    <t>МБЛПУ ГКБ 2</t>
  </si>
  <si>
    <t>654041, г.Новокузнецк, ул.Кузнецова,35</t>
  </si>
  <si>
    <t>71-79-48;        71-79-50</t>
  </si>
  <si>
    <t>hosp2@online.nkz.ru</t>
  </si>
  <si>
    <t>Лукашевич Георгий Георгиевич</t>
  </si>
  <si>
    <t>начальник контрактной службы</t>
  </si>
  <si>
    <t>Доронина Татьяна Николаевна</t>
  </si>
  <si>
    <t>71-79-69;      71-79-48</t>
  </si>
  <si>
    <t>Главный врач</t>
  </si>
  <si>
    <t>экономист</t>
  </si>
  <si>
    <t>Управление закупок 
администрации г. Новокузнецка</t>
  </si>
  <si>
    <t>Козлова Людмила Сергеевна</t>
  </si>
  <si>
    <t>Управление закупок Администрации города Новокузнецка</t>
  </si>
  <si>
    <t>через уполномоченный орган</t>
  </si>
  <si>
    <t>М13-03-003-00</t>
  </si>
  <si>
    <t>МБЛПУ "ГКСП №1"</t>
  </si>
  <si>
    <t>г. Новокузнецк, ул. Кирова 91,93</t>
  </si>
  <si>
    <t>76-39-43</t>
  </si>
  <si>
    <t>stom1nkz@yandex.ru</t>
  </si>
  <si>
    <t>Нечаева Нина Кузьминична</t>
  </si>
  <si>
    <t>Шумкова Лилия Алексеевна</t>
  </si>
  <si>
    <t>44-ФЗ; 223-ФЗ</t>
  </si>
  <si>
    <t>по 44-ФЗ - ч/з уполномоченный орган; по 223-ФЗ - самостоятельно, ч/з спец. организацию</t>
  </si>
  <si>
    <t xml:space="preserve">Управление закупок </t>
  </si>
  <si>
    <t>М13-03-017-00</t>
  </si>
  <si>
    <t>МБЛПУ "ГСП № 2"</t>
  </si>
  <si>
    <t>654034,                                    г.Новокузнецк, ул.Метелкина, 16</t>
  </si>
  <si>
    <t>7-3843-375702</t>
  </si>
  <si>
    <t>stom2nkz@mail.ru</t>
  </si>
  <si>
    <t>Михаил      Александрович      Печинь</t>
  </si>
  <si>
    <t>экономист     Г.В.Васильева</t>
  </si>
  <si>
    <t>Васильева Галина Владимировна</t>
  </si>
  <si>
    <t>37-63-42</t>
  </si>
  <si>
    <t>М13-03-004-00</t>
  </si>
  <si>
    <t>МБЛПУ "Городская стоматологическая поликлиника №3"</t>
  </si>
  <si>
    <t>654038, г.Новокузнецк, ул.Клименко, 29</t>
  </si>
  <si>
    <t>8(3843) 54-36-33</t>
  </si>
  <si>
    <t>zapsib3stom@rambler.ru</t>
  </si>
  <si>
    <t>Лесникова Нэлли Степановна</t>
  </si>
  <si>
    <t>Власова Наталья Андреевна</t>
  </si>
  <si>
    <t>(3843) 53-32-09,   8-904-969-1158</t>
  </si>
  <si>
    <t>М13-03-018-00</t>
  </si>
  <si>
    <t>МБЛПУ «ГСП № 4»</t>
  </si>
  <si>
    <t>4219004469</t>
  </si>
  <si>
    <t>ул. Пржевальского, 24</t>
  </si>
  <si>
    <t>31-15-79</t>
  </si>
  <si>
    <t>stom4.nk@mail.ru</t>
  </si>
  <si>
    <t>Поленичкин
 Александр 
Владимирович</t>
  </si>
  <si>
    <t>контрактный
 Управляющий</t>
  </si>
  <si>
    <t>Нуридинова Евгения Анатольевна</t>
  </si>
  <si>
    <t>8-908-953-22-60</t>
  </si>
  <si>
    <t>44-ФЗ 223-ФЗ</t>
  </si>
  <si>
    <t>через уполномоченный орган/ самостоятельно</t>
  </si>
  <si>
    <t>М12-03-019-00</t>
  </si>
  <si>
    <t>МБЛПУ "ДСП №5"</t>
  </si>
  <si>
    <t>654007,  Кемеровская обл., г.  Новокузнецк, пр. Кузнецкстроевский, 20</t>
  </si>
  <si>
    <t>8(3843)465392</t>
  </si>
  <si>
    <t>stom5nkz@mail.ru</t>
  </si>
  <si>
    <t>Прокопенко Любовь Петровна</t>
  </si>
  <si>
    <t xml:space="preserve">контрактный управляющий (юрисконсульт) </t>
  </si>
  <si>
    <t>Гах Ирина Николаевна</t>
  </si>
  <si>
    <t>8(906)9869628</t>
  </si>
  <si>
    <t>ч/з уполномоченный орган, самостоятельно</t>
  </si>
  <si>
    <t>М12-03-026-00</t>
  </si>
  <si>
    <t>МБЛПУ "Станция скорой медицинской помощи"</t>
  </si>
  <si>
    <t>г.Новокузнецк,пр.Бардина,28</t>
  </si>
  <si>
    <t>796-842,796-590</t>
  </si>
  <si>
    <t>skorpom@online.nkz.ru</t>
  </si>
  <si>
    <t>Гайнулин Р.М.</t>
  </si>
  <si>
    <t>Начальник службы ремонта</t>
  </si>
  <si>
    <t>Дашкова Т.В.</t>
  </si>
  <si>
    <t>796-590</t>
  </si>
  <si>
    <t xml:space="preserve">Администрация города Новокузнецка </t>
  </si>
  <si>
    <t>М12-03-014-00</t>
  </si>
  <si>
    <t>МБЛПУ "КВФД"</t>
  </si>
  <si>
    <t>г.Новокузнецк, Бардина 40</t>
  </si>
  <si>
    <t xml:space="preserve"> 79-68-57</t>
  </si>
  <si>
    <t>vfd@online,nkz,ru</t>
  </si>
  <si>
    <t>Сметанникова Елена Петровна</t>
  </si>
  <si>
    <t>Комитет по делам молодежи</t>
  </si>
  <si>
    <t>М12-06-001-00</t>
  </si>
  <si>
    <t>г.Новокузнецк, ул.Кирова,64</t>
  </si>
  <si>
    <t>77-62-34</t>
  </si>
  <si>
    <t>kdm_nvkz@mail.ru</t>
  </si>
  <si>
    <t>Комяков О.С.</t>
  </si>
  <si>
    <t>управление закупок администрации г.Новокузнецка</t>
  </si>
  <si>
    <t>М12-06-002-00</t>
  </si>
  <si>
    <t>МБУ ГМЦ "Социум"</t>
  </si>
  <si>
    <t>г.Новокузнецк, пр.Пионерский 25</t>
  </si>
  <si>
    <t>46-03-91, ф.46-50-77</t>
  </si>
  <si>
    <t>gmc-socium@mail.ru</t>
  </si>
  <si>
    <t>Рыбалко Ю.И.</t>
  </si>
  <si>
    <t>46-03-91</t>
  </si>
  <si>
    <t>Управление закупок администрации г. Новокузнецка</t>
  </si>
  <si>
    <t>Комитет градостроительства и земельных ресурсов администрации города Новокузнецка</t>
  </si>
  <si>
    <t>4217121181        906</t>
  </si>
  <si>
    <t>М12-17-002-00</t>
  </si>
  <si>
    <t>654080,г.Новокузнецк, ул.Франкфурта 9а</t>
  </si>
  <si>
    <t>76-94-88,   76-32-02</t>
  </si>
  <si>
    <t>kgzr@rdtc.ru</t>
  </si>
  <si>
    <t>Токарев Андрей Васильевич</t>
  </si>
  <si>
    <t>Камалова Ира Витальевна</t>
  </si>
  <si>
    <t>76-94-88</t>
  </si>
  <si>
    <t xml:space="preserve">Управления закупок 
администрации города Новокузнецка
</t>
  </si>
  <si>
    <t>Комитет охраны окружающей среды и природных ресурсов администрации города Новокузнецка</t>
  </si>
  <si>
    <t>М12-14-001-00</t>
  </si>
  <si>
    <t>654005, Кемеровская обл., г. новокузнецк, пр-кт Металлургов , д. 44</t>
  </si>
  <si>
    <t>45-02-42, факс: 45-14-30</t>
  </si>
  <si>
    <t>kopr_nvk@list.ru</t>
  </si>
  <si>
    <t>Председатель комитета</t>
  </si>
  <si>
    <t>Савина Ирина Николаевна</t>
  </si>
  <si>
    <t>Главный специалист</t>
  </si>
  <si>
    <t>Пятницкая Анна Петровна</t>
  </si>
  <si>
    <t>45-02-42</t>
  </si>
  <si>
    <t>УКС администрации г. Новокузнецка</t>
  </si>
  <si>
    <t>654080,  г.Новокузнецк,   ул.Франкфурта,9а</t>
  </si>
  <si>
    <t>(3843)76-22-55</t>
  </si>
  <si>
    <t>Sdo-smeta@mail.ru</t>
  </si>
  <si>
    <t>начальник упраления</t>
  </si>
  <si>
    <t>Моренец В.Д.</t>
  </si>
  <si>
    <t xml:space="preserve">зам.начальника </t>
  </si>
  <si>
    <t>Серазитдинова М.О.</t>
  </si>
  <si>
    <t>(3843)76-21-38</t>
  </si>
  <si>
    <t>самостоятельно, через уполномоченный орган</t>
  </si>
  <si>
    <t>4221017810</t>
  </si>
  <si>
    <t>0</t>
  </si>
  <si>
    <t>Комитет городского контроля</t>
  </si>
  <si>
    <t>4217036578</t>
  </si>
  <si>
    <t>М 12-16-001-00</t>
  </si>
  <si>
    <t>654041, Кемеровская область, г.Новокузнецк, ул.Циолковского, 34</t>
  </si>
  <si>
    <t>71-96-04</t>
  </si>
  <si>
    <t>kgk@rdtc.ru</t>
  </si>
  <si>
    <t>Харитонов С.А.</t>
  </si>
  <si>
    <t>Начальник отдела</t>
  </si>
  <si>
    <t>Шилинговский Н.И.</t>
  </si>
  <si>
    <t>Комитет ЖКХ администрации города Новокузнецка</t>
  </si>
  <si>
    <t>М12-07-001-00</t>
  </si>
  <si>
    <t>654041, г. Новокузнецк, пр. Дружбы, 8б</t>
  </si>
  <si>
    <t>тел. 71-19-66,        факс 71-19-58</t>
  </si>
  <si>
    <t>info@gkh-nk.ru</t>
  </si>
  <si>
    <t>Кулманаков С.И.</t>
  </si>
  <si>
    <t>Главный специалист ПЭО</t>
  </si>
  <si>
    <t>Управление  закупок администрации г. Новокузнецка</t>
  </si>
  <si>
    <t>Комитет ЖКХ</t>
  </si>
  <si>
    <t>4217131091</t>
  </si>
  <si>
    <t>М12-07-002-00</t>
  </si>
  <si>
    <t>МБУ "Защита населения и территории" г. Новокузнецка</t>
  </si>
  <si>
    <t>654007, г.Новокузнецк, ул.Орджоникидзе,36</t>
  </si>
  <si>
    <t>тел. 53 93 40       факс 45 14 80</t>
  </si>
  <si>
    <t>nkzgo@mail.ru</t>
  </si>
  <si>
    <t>Сивый Виктор Васильевич</t>
  </si>
  <si>
    <t>1.  Начальник отдела МТО;     2. Главный специалист отдела МТО.</t>
  </si>
  <si>
    <t>1.  Ярушин Сергей Игоревич            2. Шумихина Кристина Анатольевна</t>
  </si>
  <si>
    <t>тел. 53 93 40</t>
  </si>
  <si>
    <t>(ч/з уполномоченный орган</t>
  </si>
  <si>
    <t>М12-07-003-00</t>
  </si>
  <si>
    <t>МБУ "Дирекция ЖКХ" г.Новокузнецка</t>
  </si>
  <si>
    <t>654041, г.Новокузнецк, пр-т Дружбы, 8Б</t>
  </si>
  <si>
    <t>т. 71-84-66,   71-93-69</t>
  </si>
  <si>
    <t>deznk@mail.ru</t>
  </si>
  <si>
    <t>Макаров В.Б.</t>
  </si>
  <si>
    <t>Главный специалист по контрактным закупкам</t>
  </si>
  <si>
    <t>Пожникова Ж.Ю.</t>
  </si>
  <si>
    <t>т. 71-84-66</t>
  </si>
  <si>
    <t>Администрации Новоильинского района города Новокузнецка</t>
  </si>
  <si>
    <t>4316007863/919</t>
  </si>
  <si>
    <t>М12-52-001-00</t>
  </si>
  <si>
    <t>654011 Кемеровская область город Новокузнецк,    пр.Авиаторов,62</t>
  </si>
  <si>
    <t>320-602           621-808</t>
  </si>
  <si>
    <t>ilin_rn@admnkz.info</t>
  </si>
  <si>
    <t>Зам.Главы города-руководитель администрации Новоильинского района</t>
  </si>
  <si>
    <t>Коряков Алексей Степанович</t>
  </si>
  <si>
    <t>Гл.специалист-юрист</t>
  </si>
  <si>
    <t>Замятина Светлана Сергеевна</t>
  </si>
  <si>
    <t>320-625</t>
  </si>
  <si>
    <t>Отдел по размещению муниципального заказа города Новокузнецка</t>
  </si>
  <si>
    <t>М12-54-001-00</t>
  </si>
  <si>
    <t>Администрация Кузнецкого района</t>
  </si>
  <si>
    <t>ул. Ленина, 38</t>
  </si>
  <si>
    <t>(3843) 32-19-67</t>
  </si>
  <si>
    <t>kuz_priem@admnkz.info.; kuz_yr@admnkz.ihfo</t>
  </si>
  <si>
    <t>Заместитель Главы города - руководитель администрации Кузнецкого района</t>
  </si>
  <si>
    <t>Сухорев Сергей Николаевич</t>
  </si>
  <si>
    <t>Главный специалист - юрист</t>
  </si>
  <si>
    <t>УО, самостоятельно</t>
  </si>
  <si>
    <t>администрация Кузнецкого района</t>
  </si>
  <si>
    <t>4216005993</t>
  </si>
  <si>
    <t>34216005993 16 000002</t>
  </si>
  <si>
    <t>34216005993 16 000003</t>
  </si>
  <si>
    <t>34216005993 16 000001</t>
  </si>
  <si>
    <t>Администрация Центрального района города Новокузнецка</t>
  </si>
  <si>
    <t>4216006010</t>
  </si>
  <si>
    <t>М12-23-001-00</t>
  </si>
  <si>
    <t>654005, г.Новокузнецк, пр. Металлургов,44</t>
  </si>
  <si>
    <t>322-218,      322-254</t>
  </si>
  <si>
    <t>centr_org@admnkz.info</t>
  </si>
  <si>
    <t>Заместитель Главы города-руководитель администрации Центрального района</t>
  </si>
  <si>
    <t>Морозов Максим Михайлович</t>
  </si>
  <si>
    <t>Начальник отдела информатизации и работы с населением</t>
  </si>
  <si>
    <t>Смирнова Марина Анатольевна</t>
  </si>
  <si>
    <t>322-254</t>
  </si>
  <si>
    <t>администрация Центрального района города Новокузнецка</t>
  </si>
  <si>
    <t>ПО</t>
  </si>
  <si>
    <t xml:space="preserve">10.20.25.111 10.13.15.111  10.51.51.113  10.71.11.110   10.83.13.120   10.81.12.110   </t>
  </si>
  <si>
    <t>Поставка вещевого обеспечения и предметов личной гигиены для пострадавшего населения в период ликвидации чрезвычайной ситуации природного или техногенного характера</t>
  </si>
  <si>
    <t>13.92.24.152   31.03.12.120  13.92.12.114   13.92.11.110   13.92.24.140   13.92.14.110</t>
  </si>
  <si>
    <t>ЭА                    ЕД (п.25)</t>
  </si>
  <si>
    <t>в том числе на финансирование за 9 месяцев 2016 г.</t>
  </si>
  <si>
    <t>Средства ОМС на 2016 год</t>
  </si>
  <si>
    <t>Гильметдинова Е.В.</t>
  </si>
  <si>
    <t>Лобанова Е.А.</t>
  </si>
  <si>
    <t>ООО" Перекресток Ойл"</t>
  </si>
  <si>
    <t>650000, г.Кемерово , ул.Николая Островского ,16</t>
  </si>
  <si>
    <t>Коновалова Елена Евгеньевна</t>
  </si>
  <si>
    <t>(3843) 32-14-09</t>
  </si>
  <si>
    <t>Ед. (п.8)</t>
  </si>
  <si>
    <t>14.02.2016</t>
  </si>
  <si>
    <t>35,36.11.111</t>
  </si>
  <si>
    <t>Е.д. (п.29)</t>
  </si>
  <si>
    <t>28.12.2016</t>
  </si>
  <si>
    <t>Ед (п.1)</t>
  </si>
  <si>
    <t xml:space="preserve">ЕД (п.29) </t>
  </si>
  <si>
    <t>(3843) 322-954</t>
  </si>
  <si>
    <t xml:space="preserve"> (3843) 72-54-37</t>
  </si>
  <si>
    <t>654034, г. Новокузнецк, ул. Обнорского, 17</t>
  </si>
  <si>
    <t>(3843)36-90-61</t>
  </si>
  <si>
    <t>М12-04-005-00</t>
  </si>
  <si>
    <t>654013, г.Новокузнецк, ул. День Шахтера, 5</t>
  </si>
  <si>
    <t xml:space="preserve">(3843)31-82-82 </t>
  </si>
  <si>
    <t xml:space="preserve"> (3843) 52-10-23</t>
  </si>
  <si>
    <t>(3843) 52-08-52</t>
  </si>
  <si>
    <t>(3843)61-70-53</t>
  </si>
  <si>
    <t>(3843)70-38-16</t>
  </si>
  <si>
    <t>Демина Нина Евгеньевна</t>
  </si>
  <si>
    <t>(3843) 77-10-75</t>
  </si>
  <si>
    <t xml:space="preserve">(3843) 38-62-43 </t>
  </si>
  <si>
    <t>(3843) 75-60-14</t>
  </si>
  <si>
    <t>(3843) 61-41-75</t>
  </si>
  <si>
    <t>(3843) 776649</t>
  </si>
  <si>
    <t xml:space="preserve">(3843) 73-52-08  </t>
  </si>
  <si>
    <t>654005, г. Новокузнецк, ул.  Доз, 9</t>
  </si>
  <si>
    <t>(3843) 53-86-49</t>
  </si>
  <si>
    <t>654034, г. Новокузнецк, ул. Петракова, 68а</t>
  </si>
  <si>
    <t>(3843) 37-29-71</t>
  </si>
  <si>
    <t>(3843) 37-66-33</t>
  </si>
  <si>
    <t>23.09.2016</t>
  </si>
  <si>
    <t>16.12.2016</t>
  </si>
  <si>
    <t>25.11.2016</t>
  </si>
  <si>
    <t>28.11.2016</t>
  </si>
  <si>
    <t>30.11.2016</t>
  </si>
  <si>
    <t>11.11.2016</t>
  </si>
  <si>
    <t>05.12.2016</t>
  </si>
  <si>
    <t>08.12.2016</t>
  </si>
  <si>
    <t>23.12.2016</t>
  </si>
  <si>
    <t>30.12.2016</t>
  </si>
  <si>
    <t>19.12.2016</t>
  </si>
  <si>
    <t>26.12.2016</t>
  </si>
  <si>
    <t>Совместные закупки</t>
  </si>
  <si>
    <t>650036, ОБЛ КЕМЕРОВСКАЯ 42, Г КЕМЕРОВО, ПР-КТ ЛЕНИНА, 90/4</t>
  </si>
  <si>
    <t>Комитет образования и науки Администрации г.Новокузнецка</t>
  </si>
  <si>
    <t>4216006669</t>
  </si>
  <si>
    <t>М12-02-096-00</t>
  </si>
  <si>
    <t>муниципальное бюджетное дошкольное образовательное учреждение "Детский сад № 2"</t>
  </si>
  <si>
    <t>654005, Россия,Кем.обл., г.Новокузнецк, пр.Строителей, 50</t>
  </si>
  <si>
    <t>46-55-02,            detsadik2@yandex.ru</t>
  </si>
  <si>
    <t xml:space="preserve">detsadik2@yandex.ru
</t>
  </si>
  <si>
    <t>заведующая</t>
  </si>
  <si>
    <t>Саранина Юлия Владимировна</t>
  </si>
  <si>
    <t>46-55-02</t>
  </si>
  <si>
    <t>М12-02-098-00</t>
  </si>
  <si>
    <t>муниципальное бюджетное дошкольное образовательное учреждение "Центр развития ребенка - детский сад № 6"</t>
  </si>
  <si>
    <t>654007, Россия, Кем.обл. ,г.Новокузнецк, ул.Павловского, 8 А</t>
  </si>
  <si>
    <t>46-54-55,              det_sadN6@mail.ru</t>
  </si>
  <si>
    <t>winni-pux6@mail.ru</t>
  </si>
  <si>
    <t>Вишняк Марина Юрьевна</t>
  </si>
  <si>
    <t>46-54-55</t>
  </si>
  <si>
    <t>М12-02-314-00</t>
  </si>
  <si>
    <t>муниципальное бюджетное дошкольное образовательное учреждение "Детский сад № 7"</t>
  </si>
  <si>
    <t>654066, Кемеровская область, г. Новокузнецк, ул. Грдины, №7 А, ул. Дружбы, № 53 А</t>
  </si>
  <si>
    <t>77-75-21</t>
  </si>
  <si>
    <t>detsad7nvkz@mail.ru</t>
  </si>
  <si>
    <t xml:space="preserve">Соломина Татьяна Валентиновна        </t>
  </si>
  <si>
    <t>М12-02-312-00</t>
  </si>
  <si>
    <t xml:space="preserve">муниципальное бюджетное дошкольное образовательное учреждение "Детский сад №9"  </t>
  </si>
  <si>
    <t>654080,Россия,Кемеровская область, г. Новокузнецк, Центральный район, улица Тольятти, дом № 40</t>
  </si>
  <si>
    <t>76-39-86</t>
  </si>
  <si>
    <t>Васильева Алена Сергеевн</t>
  </si>
  <si>
    <t>М12-02-155-00</t>
  </si>
  <si>
    <t xml:space="preserve">муниципальное бюджетное дошкольное образовательное учреждение "Детский сад №10"  </t>
  </si>
  <si>
    <t>654080, РФ, Кем.обл., г.Новокузнецк,    ул.Кирова, 99 А</t>
  </si>
  <si>
    <t>76-39-67,                     shkola_sad10@list.ru</t>
  </si>
  <si>
    <t>shkola_sad10@list.ru</t>
  </si>
  <si>
    <t>Яремчук Оксана Сергеевна</t>
  </si>
  <si>
    <t>76-39-67,                        76-67-90,                          76-67-81</t>
  </si>
  <si>
    <t>М12-02-099-00</t>
  </si>
  <si>
    <t>муниципальное бюджетное дошкольное образовательное учреждение "Детский сад № 11" общеразвивающего вида с приоритетным осуществлением деятельности по художественно-эстетическому развитию воспитанников</t>
  </si>
  <si>
    <t>654005, Россия, Кем.обл., г.Новокузнецк, ул.Филиппова, 12 А</t>
  </si>
  <si>
    <t>46-24-24,            detsad11.1984@mail.ru</t>
  </si>
  <si>
    <t>detsad11.1984@mail.ru</t>
  </si>
  <si>
    <t xml:space="preserve">Фасахова Ирина Борисовна </t>
  </si>
  <si>
    <t>46-24-24</t>
  </si>
  <si>
    <t>М12-02-100-00</t>
  </si>
  <si>
    <t>муниципальное бюджетное дошкольное образовательное учреждение "Детский сад № 18" компенсирующего вида</t>
  </si>
  <si>
    <t>654018, Россия, Кем.обл., г.Новокузнецк, пр.Октябрьский, 11 А</t>
  </si>
  <si>
    <t>70-23-83,           detskijjsad18-mdou@rambler.ru</t>
  </si>
  <si>
    <t>detskijjsad18-mdou@rambler.ru</t>
  </si>
  <si>
    <t xml:space="preserve">Киреева Елена Викторовна                                            </t>
  </si>
  <si>
    <t>70-23-83</t>
  </si>
  <si>
    <t>М12-02-313-00</t>
  </si>
  <si>
    <t xml:space="preserve">муниципальное бюджетное дошкольное образовательное учреждение "Детский сад №22"  </t>
  </si>
  <si>
    <t>654027,Россия, Кемеровская область, г.Новокузнецк, Центральный район, ул.Кирова, дом № 2</t>
  </si>
  <si>
    <t>8-905-904-0600</t>
  </si>
  <si>
    <t xml:space="preserve">Архипова Анна Владимировна                                        </t>
  </si>
  <si>
    <t>М12-02-102-00</t>
  </si>
  <si>
    <t>муниципальное бюджетное дошкольное образовательное учреждение "Детский сад № 33" комбинированного вида</t>
  </si>
  <si>
    <t>654066, Россия,Кем.обл., г.Новокузнецк,  ул.Грдины, 13 А</t>
  </si>
  <si>
    <t>77-50-25,                  semeika33@kuz.ru</t>
  </si>
  <si>
    <t>Dou33d@mail.ru</t>
  </si>
  <si>
    <t>Сапожкова Любовь Петровна</t>
  </si>
  <si>
    <t>77-50-25</t>
  </si>
  <si>
    <t>М12-02-103-00</t>
  </si>
  <si>
    <t>муниципальное бюджетное дошколное образовательное учреждение "Детский сад № 35"</t>
  </si>
  <si>
    <t>654101, Россия,Кем.обл., г.Новокузнецк,          проезд Дагестанский,12</t>
  </si>
  <si>
    <t>36-94-43,               mdou.35@yandex.ru</t>
  </si>
  <si>
    <t>mdou.35@yandex.ru</t>
  </si>
  <si>
    <t xml:space="preserve">Володина Галина Леонидовна       </t>
  </si>
  <si>
    <t>36-94-43,                             8-905-917-53-35</t>
  </si>
  <si>
    <t>М12-02-105-00</t>
  </si>
  <si>
    <t>муниципальное бюджетное дошкольное образовательное учреждение "Детский сад № 42" комбинированного вида</t>
  </si>
  <si>
    <t>654005, Россия,Кем.обл., г.Новокузнецк, пр.Строителей, 44</t>
  </si>
  <si>
    <t>46-48-57,                  det_sad_42@mail.ru</t>
  </si>
  <si>
    <t>det_sad_42@mail.ru</t>
  </si>
  <si>
    <t xml:space="preserve">Певгенина Ольга Федоровна                                            </t>
  </si>
  <si>
    <t>46-48-57</t>
  </si>
  <si>
    <t>М12-02-317-00</t>
  </si>
  <si>
    <t>муниципальное бюджетное дошкольное образовательное учреждение "Детский сад № 44"</t>
  </si>
  <si>
    <t>654080, Россия, Кем.обл., г.Новокузнецк, ул.Кирова, №80 А</t>
  </si>
  <si>
    <t>45-72-14</t>
  </si>
  <si>
    <t>mbdou44nvkz@mail.ru</t>
  </si>
  <si>
    <t xml:space="preserve">Рудакова Лариса Анатольевна </t>
  </si>
  <si>
    <t>М12-02-106-00</t>
  </si>
  <si>
    <t xml:space="preserve">муниципальное бюджетное дошкольное образовательное учреждение "Детский сад № 48" </t>
  </si>
  <si>
    <t>654000, Россия,Кем.обл., г.Новокузнецк, ул.Суворова, 10 А</t>
  </si>
  <si>
    <t>74-58-56,                    ds.48@mail.ru</t>
  </si>
  <si>
    <t>ds.48@mail.ru</t>
  </si>
  <si>
    <t xml:space="preserve">Топильская Елена Владимировна      </t>
  </si>
  <si>
    <t>74-58-56</t>
  </si>
  <si>
    <t>М12-02-107-00</t>
  </si>
  <si>
    <t>муниципальное бюджетное дошкольное образовательное учреждение "Детский сад № 54" общеразвивающего вида с приоритетным осуществлением деятельности по познавательно-речевому развитию воспитанников</t>
  </si>
  <si>
    <t>654007, Россия,Кем.обл., г.Новокузнецк, ул.Орджоникидзе, 42 А</t>
  </si>
  <si>
    <t>45-17-80,              detsad261@gmail.com</t>
  </si>
  <si>
    <t>ds.54@yandex.ru</t>
  </si>
  <si>
    <t xml:space="preserve">Галанина Наталья Ивановна                                             </t>
  </si>
  <si>
    <t>45-17-80</t>
  </si>
  <si>
    <t>М12-02-108-00</t>
  </si>
  <si>
    <t>муниципальное бюджетное дошкольное образовательное учреждение "Детский сад № 55"</t>
  </si>
  <si>
    <t>654007, Россия,Кем.обл., г.Новокузнецк, ул.Спартака, 22 А</t>
  </si>
  <si>
    <t>46-08-79,                  ds55@bk.ru</t>
  </si>
  <si>
    <t>ds55@bk.ru</t>
  </si>
  <si>
    <t>Вольхина Лариса Анатольевна</t>
  </si>
  <si>
    <t>46-08-79</t>
  </si>
  <si>
    <t>М12-02-109-00</t>
  </si>
  <si>
    <t>муниципальное бюджетное дошкольное образовательное учреждение "Детский сад № 58" общеразвивающего вида с приоритетным осуществлением деятельности по социально-личностному развитию воспитанников</t>
  </si>
  <si>
    <t>654005, Россия,Кем.обл., г.Новокузнецк, ул.Покрышкина, 26</t>
  </si>
  <si>
    <t>45-87-10,                         ds58@list.ru</t>
  </si>
  <si>
    <t>ds58@list.ru</t>
  </si>
  <si>
    <t xml:space="preserve">Казакова Ирина Валентиновна                                        </t>
  </si>
  <si>
    <t>45-87-10</t>
  </si>
  <si>
    <t>М12-02-110-00</t>
  </si>
  <si>
    <t>муниципальное бюджетное  дошкольное образовательное учреждение "Детский сад № 70"</t>
  </si>
  <si>
    <t>654079, Россия,Кем.обл., г.Новокузнецк, пер.Библиотечный, 5 А</t>
  </si>
  <si>
    <t>74-64-41,                www.mdoy70@mail.ru</t>
  </si>
  <si>
    <t>www.mdoy70@mail.ru</t>
  </si>
  <si>
    <t xml:space="preserve">Максакова Елена Алексеевна     </t>
  </si>
  <si>
    <t>74-64-41</t>
  </si>
  <si>
    <t>М12-02-113-00</t>
  </si>
  <si>
    <t>муниципальное бюджетное дошкольное образовательное учреждение "Детский сад № 88" комбинированного вида</t>
  </si>
  <si>
    <t>654027, Россия, Кем.обл., г.Новокузнецк, пр.Металлургов, 11</t>
  </si>
  <si>
    <t>74-46-93,                 detskisad88@mail.ru</t>
  </si>
  <si>
    <t>detskisad88@mail.ru</t>
  </si>
  <si>
    <t xml:space="preserve">Данилова Елена Владимирова                                             </t>
  </si>
  <si>
    <t>74-46-93</t>
  </si>
  <si>
    <t>М12-02-114-00</t>
  </si>
  <si>
    <t>муниципальное бюджетное дошкольное образовательное учреждение "Детский сад № 108"</t>
  </si>
  <si>
    <t>654041, Россия,Кем.обл., г.Новокузнецк, ул.Кутузова, 30 А</t>
  </si>
  <si>
    <t>74-61-52,                  detsad108@rambler.ru</t>
  </si>
  <si>
    <t>detsad108@rambler.ru</t>
  </si>
  <si>
    <t xml:space="preserve">Черникова Ольга Анатольевна                                        </t>
  </si>
  <si>
    <t>74-61-52</t>
  </si>
  <si>
    <t>М12-02-115-00</t>
  </si>
  <si>
    <t>муниципальное бюджетное дошкольное образовательное учреждение "Детский сад № 118"</t>
  </si>
  <si>
    <t>654080, Россия,Кем.обл., г.Новокузнецк, ул.Кутузова, 34</t>
  </si>
  <si>
    <t>74-61-34,                 detsad-118@yandex.ru</t>
  </si>
  <si>
    <t>detsad-118@yandex.ru</t>
  </si>
  <si>
    <t xml:space="preserve">Ивакина Ольга Петровна                                                 </t>
  </si>
  <si>
    <t>74-61-34</t>
  </si>
  <si>
    <t>М12-02-116-00</t>
  </si>
  <si>
    <t>муниципальное бюджетное  дошкольное образовательное учреждение "Детский сад № 131"</t>
  </si>
  <si>
    <t>654041, Россия,Кем.обл., г.Новокузнецк,                   ул. Сеченова, 6 а</t>
  </si>
  <si>
    <t>79-70-55,                       detsck.131@mail.ru</t>
  </si>
  <si>
    <t>detsck.131@mail.ru</t>
  </si>
  <si>
    <t xml:space="preserve">Толкачева Светлана Александровна                                     </t>
  </si>
  <si>
    <t>79-70-55</t>
  </si>
  <si>
    <t>М12-02-117-00</t>
  </si>
  <si>
    <t xml:space="preserve">муниципальное бюджетное дошкольное образовательное учреждение "Детский сад № 133" </t>
  </si>
  <si>
    <t>654041, Россия,Кем.обл., г.Новокузнецк, ул.Циолковского, 40 А</t>
  </si>
  <si>
    <t>71-38-88,                  panasenko.natalya@mail.ru</t>
  </si>
  <si>
    <t>ds.133@yandex.ru</t>
  </si>
  <si>
    <t xml:space="preserve">Якушкина Галина Николаевна                                              </t>
  </si>
  <si>
    <t>71-38-88</t>
  </si>
  <si>
    <t>М12-02-119-00</t>
  </si>
  <si>
    <t xml:space="preserve">муниципальное бюджетное дошкольное образовательное учреждение "Детский сад № 144" </t>
  </si>
  <si>
    <t>654041, Россия,Кем.обл., г.Новокузнецк, пр.Октябрьский, 26 А</t>
  </si>
  <si>
    <t>77-14-74,                   ds144zr@yandex.ru</t>
  </si>
  <si>
    <t>ds144zr@yandex.ru</t>
  </si>
  <si>
    <t xml:space="preserve">Панасенко Ольга Анатальевна </t>
  </si>
  <si>
    <t>77-14-74</t>
  </si>
  <si>
    <t>М12-02-120-00</t>
  </si>
  <si>
    <t xml:space="preserve">муниципальное бюджетное дошкольное образовательное учреждение "Детский сад №150" </t>
  </si>
  <si>
    <t>654018, Россия,Кем.обл., г.Новокузнецк, пр.Октябрьский, 46 А</t>
  </si>
  <si>
    <t>77-93-87,                    det.sad150@yandex.ru</t>
  </si>
  <si>
    <t>det.sad150@yandex.ru</t>
  </si>
  <si>
    <t xml:space="preserve">Гурова Анжелика Игоревна           </t>
  </si>
  <si>
    <t>77-93-87</t>
  </si>
  <si>
    <t>М12-02-121-00</t>
  </si>
  <si>
    <t>муниципальное бюджетное дошкольное образовательное учреждение "Детский сад № 158" компенсирующего вида</t>
  </si>
  <si>
    <t>654041, Россия, Кем.обл., г.Новокузнецк, ул.Кузнецова, 11 А</t>
  </si>
  <si>
    <t>71-18-60,                  ds158@BK.ru</t>
  </si>
  <si>
    <t>ds158@bk.ru</t>
  </si>
  <si>
    <t xml:space="preserve">Голова  Тамара Владимировна                                     </t>
  </si>
  <si>
    <t>71-18-60</t>
  </si>
  <si>
    <t>М12-02-122-00</t>
  </si>
  <si>
    <t>муниципальное автономное дошкольное образовательное учреждение "Детский сад № 165"</t>
  </si>
  <si>
    <t>654027, Россия,Кем.обл., г.Новокузнецк, ул.Энтузиастов, 12</t>
  </si>
  <si>
    <t>74-34-14,                   doy165@mail.ru</t>
  </si>
  <si>
    <t>doy165@mail.ru</t>
  </si>
  <si>
    <t xml:space="preserve">Столярова Елена Анатольевна                                          </t>
  </si>
  <si>
    <t>74-34-14</t>
  </si>
  <si>
    <t>М12-02-123-00</t>
  </si>
  <si>
    <t>муниципальное бюджетное дошкольное образовательное учреждение "Детский сад № 172"</t>
  </si>
  <si>
    <t>654018, Россия,Кем.обл., г.Новокузнецк, ул.Циолковского, 64</t>
  </si>
  <si>
    <t>70-17-58,                   detsad172@yandex.ru</t>
  </si>
  <si>
    <t>detsad172@yandex.ru</t>
  </si>
  <si>
    <t>Скворцова Наталья Валерьевна</t>
  </si>
  <si>
    <t>70-17-58</t>
  </si>
  <si>
    <t>М12-03-032-00</t>
  </si>
  <si>
    <t>муниципальное бюджетное дошкольное образовательное учреждение "Детский сад № 178"</t>
  </si>
  <si>
    <t>654018, Россия, Кемеровская обл.,              г. Новокузнецк,                     ул. Циолковского, 62</t>
  </si>
  <si>
    <t xml:space="preserve">77-23-67                        </t>
  </si>
  <si>
    <t>ds178@kuz.ru</t>
  </si>
  <si>
    <t>Новоселова Ольга Викторовна</t>
  </si>
  <si>
    <t>М12-02-124-00</t>
  </si>
  <si>
    <t xml:space="preserve">муниципальное бюджетное дошкольное образовательное учреждение "Детский сад № 182" </t>
  </si>
  <si>
    <t>654066, Россия, Кем.обл., г.Новокузнецк,  ул.Дружбы, 19 А</t>
  </si>
  <si>
    <t>77-53-62,                 kindergarten182@yandex.ru</t>
  </si>
  <si>
    <t>kindergarten182@yandex.ru</t>
  </si>
  <si>
    <t>Гнетулова Оксана Викторовна</t>
  </si>
  <si>
    <t>77-53-62</t>
  </si>
  <si>
    <t>М12-02-125-00</t>
  </si>
  <si>
    <t>муниципальное бюджетное дошкольное образовательное учреждение "Детский сад № 186"</t>
  </si>
  <si>
    <t>654066, Россия,Кем.обл., г.Новокузнецк,  пр.Дружбы, 21 А</t>
  </si>
  <si>
    <t>77-53-81,                   lastochka_186@mail.ru</t>
  </si>
  <si>
    <t>lastochka_186@mail.ru</t>
  </si>
  <si>
    <t>Архипова Людмила Ивановна</t>
  </si>
  <si>
    <t>77-53-81</t>
  </si>
  <si>
    <t>М12-02-127-00</t>
  </si>
  <si>
    <t>муниципальное бюджетное дошкольное образовательное учреждение  "Детский сад № 196"</t>
  </si>
  <si>
    <t>654018, Россия, Кем.обл., г.Новокузнецк,  ул.Дружбы, 40 А</t>
  </si>
  <si>
    <t>77-47-55,              detsad196nk@yandex.ru</t>
  </si>
  <si>
    <t>detsad196nk@yandex.ru</t>
  </si>
  <si>
    <t xml:space="preserve">Болт Ольга Викторовна                                           </t>
  </si>
  <si>
    <t>77-47-55</t>
  </si>
  <si>
    <t>М12-02-128-00</t>
  </si>
  <si>
    <t>муниципальное бюджетное дошкольное образовательное учреждение "Детский сад № 200"</t>
  </si>
  <si>
    <t>654018, Россия, Кем.обл., г.Новокузнецк, пр.Октябрьский, 7 А</t>
  </si>
  <si>
    <t>70-22-60,                     ds200@bk.ru</t>
  </si>
  <si>
    <t>ds200@bk.ru</t>
  </si>
  <si>
    <t xml:space="preserve">Павлюченко Ольга Ивановна                                                                                            </t>
  </si>
  <si>
    <t>70-22-60</t>
  </si>
  <si>
    <t>М12-02-129-00</t>
  </si>
  <si>
    <t xml:space="preserve">муниципальное бюджетное дошкольное образовательное учреждение "Детский сад № 206" </t>
  </si>
  <si>
    <t>654066, Россия, Кем.обл., г.Новокузнецк,  ул.Грдины, 1 А</t>
  </si>
  <si>
    <t>77-62-15,                      mdou206@mail.ru</t>
  </si>
  <si>
    <t>mdou206@mail.ru</t>
  </si>
  <si>
    <t>Смолего Жанна Викторовна</t>
  </si>
  <si>
    <t>77-62-15</t>
  </si>
  <si>
    <t>М12-02-130-00</t>
  </si>
  <si>
    <t xml:space="preserve">муниципальное бюджетное дошкольное образовательное учреждение "Детский сад № 208" </t>
  </si>
  <si>
    <t>654018, Россия, Кем.обл., г.Новокузнецк, ул.Циолковского, 60 А</t>
  </si>
  <si>
    <t>70-21-19,                  l.a.volhina@mail.ru</t>
  </si>
  <si>
    <t>l.a.volhina@mail.ru</t>
  </si>
  <si>
    <t xml:space="preserve">Берг Светлана Васильевна                                            </t>
  </si>
  <si>
    <t>70-21-19</t>
  </si>
  <si>
    <t>М12-02-132-00</t>
  </si>
  <si>
    <t>муниципальное бюджетное дошкольное образовательное учреждение "Детский сад № 214" комбинированного вида</t>
  </si>
  <si>
    <t>654066, Россия, Кем.обл., г.Новокузнецк,  ул.Грдины, 8 Б</t>
  </si>
  <si>
    <t>77-27-17,              savenko.ds214@yandex.ru</t>
  </si>
  <si>
    <t>savenko.ds214@yandex.ru</t>
  </si>
  <si>
    <t xml:space="preserve">Якимова Ирина Васильевна                                         </t>
  </si>
  <si>
    <t>77-27-17</t>
  </si>
  <si>
    <t>М12-02-133-00</t>
  </si>
  <si>
    <t>муниципальное бюджетное дошкольное образовательное учреждение "Детский сад № 215"</t>
  </si>
  <si>
    <t>654041, Россия, Кем.обл., г.Новокузнецк,                   ул. Транспортная, 35 А</t>
  </si>
  <si>
    <t>71-57-04,                   ds215@bk.ru</t>
  </si>
  <si>
    <t>ds215@bk.ru</t>
  </si>
  <si>
    <t xml:space="preserve">Грибанова Екатерина Геннадьевна                           </t>
  </si>
  <si>
    <t>71-57-04</t>
  </si>
  <si>
    <t>М12-02-136-00</t>
  </si>
  <si>
    <t xml:space="preserve">муниципальное бюджетное дошкольное образовательное учреждение "Центр развития ребенка - Детский сад № 224" </t>
  </si>
  <si>
    <t>654080, Россия, Кем.обл., г. Новокузнецк,                    ул. Кирова, 81 А</t>
  </si>
  <si>
    <t>76-27-10,                 crr-224@yandex.ru</t>
  </si>
  <si>
    <t>crr-224@yandex.ru</t>
  </si>
  <si>
    <t>Жогова Марина Валентиновна</t>
  </si>
  <si>
    <t>76-27-10</t>
  </si>
  <si>
    <t>М12-02-137-00</t>
  </si>
  <si>
    <t>муниципальное бюджетное дошкольное образовательное учреждение "Детский сад № 226"</t>
  </si>
  <si>
    <t>76-39-57,                 mdou226@mail.ru</t>
  </si>
  <si>
    <t>mdou226@mail.ru</t>
  </si>
  <si>
    <t>Сергеева Ольга Геннадьевна</t>
  </si>
  <si>
    <t>76-39-57</t>
  </si>
  <si>
    <t>М12-02-139-00</t>
  </si>
  <si>
    <t>муниципальное бюджетное дошкольное образовательное учреждение "Детский сад № 231"</t>
  </si>
  <si>
    <t>654018, Россия, Кем.обл., г.Новокузнецк,                   пр.Октябрьский, 11</t>
  </si>
  <si>
    <t>77-72-36,                det_sad231@mail.ru</t>
  </si>
  <si>
    <t>det_sad231@mail.ru</t>
  </si>
  <si>
    <t xml:space="preserve">Фахретдинова Светлана Александровна                      </t>
  </si>
  <si>
    <t>8-906-931-42-62,         77-72-36</t>
  </si>
  <si>
    <t>М12-02-140-00</t>
  </si>
  <si>
    <t xml:space="preserve">муниципальное бюджетное дошкольное образовательное учреждение "Детский сад № 233" </t>
  </si>
  <si>
    <t>654005, Россия, Кем.обл., г.Новокузнецк, ул.Ноградская, 6</t>
  </si>
  <si>
    <t>46-33-57,                   mdoy_233@mail.ru</t>
  </si>
  <si>
    <t>mdoy_233@mail.ru</t>
  </si>
  <si>
    <t xml:space="preserve">Григорьева Екатерина Олеговна </t>
  </si>
  <si>
    <t>46-33-57</t>
  </si>
  <si>
    <t>М12-02-141-00</t>
  </si>
  <si>
    <t xml:space="preserve">муниципальное бюджетное дошкольное образовательное учреждение "Детский сад № 237" </t>
  </si>
  <si>
    <t>654007, Россия, Кем.обл., г.Новокузнецк, пр.Кузнецкстроевский, 32</t>
  </si>
  <si>
    <t>46-55-66,                    irena.cheh@mail.ru</t>
  </si>
  <si>
    <t>dou237@mail.ru</t>
  </si>
  <si>
    <t xml:space="preserve">Садиллаева Ирина Петровна </t>
  </si>
  <si>
    <t>46-55-66</t>
  </si>
  <si>
    <t>М12-02-142-00</t>
  </si>
  <si>
    <t xml:space="preserve">муниципальное бюджетное дошкольное образовательное учреждение "Детский сад № 238" </t>
  </si>
  <si>
    <t>654066, Россия,Кем.обл., г.Новокузнецк,  ул.Грдины, 20 а</t>
  </si>
  <si>
    <t>35-15-98,                     detsadvvkz238@mail.ru</t>
  </si>
  <si>
    <t>detsadvvkz238@mail.ru</t>
  </si>
  <si>
    <t xml:space="preserve">Сепп Марина Александровна                                </t>
  </si>
  <si>
    <t>35-15-98</t>
  </si>
  <si>
    <t>М12-02-143-00</t>
  </si>
  <si>
    <t>муниципальное бюджетное дошкольное образовательное учреждение "Детский сад № 240" комбинированного вида</t>
  </si>
  <si>
    <t>654080, Россия, Кем.обл., г.Новокузнецк, ул.Франкфурта, 18 А</t>
  </si>
  <si>
    <t>76-67-84,                delfin240@mail.ru</t>
  </si>
  <si>
    <t>delfin240@mail.ru</t>
  </si>
  <si>
    <t>Хоменко Елена Ивановна</t>
  </si>
  <si>
    <t>76-39-58</t>
  </si>
  <si>
    <t>М12-02-144-00</t>
  </si>
  <si>
    <t>муниципальное бюджетное дошкольное образовательное учреждение "Детский сад № 242"</t>
  </si>
  <si>
    <t>654005, Россия, Кем.обл., г.Новокузнецк, ул.Покрышкина, 34</t>
  </si>
  <si>
    <t>45-96-68,                  detskisad242@mail.ru</t>
  </si>
  <si>
    <t>detskisad242@mail.ru</t>
  </si>
  <si>
    <t xml:space="preserve">Щипанова Оксана Викторовна                                                  </t>
  </si>
  <si>
    <t>45-96-68</t>
  </si>
  <si>
    <t>М12-02-145-00</t>
  </si>
  <si>
    <t>муниципальное бюджетное дошкольное образовательное учреждение "Детский сад № 248"</t>
  </si>
  <si>
    <t>654041, Россия, Кем.обл., г.Новокузнецк, ул.Циолковского, 31 А</t>
  </si>
  <si>
    <t>77-88-55,                    s248@mail.ru</t>
  </si>
  <si>
    <t>ds248@mail.ru</t>
  </si>
  <si>
    <t xml:space="preserve">Фролова  Надежда Дмитриевна                                          </t>
  </si>
  <si>
    <t>77-88-55</t>
  </si>
  <si>
    <t>М12-02-146-00</t>
  </si>
  <si>
    <t>муниципальное бюджетное дошкольное образовательное учреждение "Детский сад № 249" комбинированного вида</t>
  </si>
  <si>
    <t>654080, Россия, Кем.обл., г.Новокузнецк, ул.Тольятти, 54</t>
  </si>
  <si>
    <t>76-95-45,                    mdou249.ds@yandex.ru</t>
  </si>
  <si>
    <t>mdou249.ds@yandex.ru</t>
  </si>
  <si>
    <t xml:space="preserve">Шпигунова Лариса Ивановна                 </t>
  </si>
  <si>
    <t>76-95-45</t>
  </si>
  <si>
    <t>М12-02-147-00</t>
  </si>
  <si>
    <t xml:space="preserve">муниципальное бюджетное дошкольное образовательное учреждение"Детский сад № 251" </t>
  </si>
  <si>
    <t>654080, Россия, Кем.обл., г.Новокузнецк,      ул.Кирова, 86</t>
  </si>
  <si>
    <t>77-32-60,                        mdou251@mail.ru</t>
  </si>
  <si>
    <t>mdou251@mail.ru</t>
  </si>
  <si>
    <t>Соколова Елена Михайловна</t>
  </si>
  <si>
    <t xml:space="preserve">Артюхова Эльвира Александровна                                </t>
  </si>
  <si>
    <t>77-32-60,                        77-32-70</t>
  </si>
  <si>
    <t>М12-02-148-00</t>
  </si>
  <si>
    <t xml:space="preserve">муниципальное бюджетное дошкольное образовательное учреждение "Детский сад № 261" </t>
  </si>
  <si>
    <t>654006, Россия, Кем.обл., г.Новокузнецк, ул.Ноградская, 9</t>
  </si>
  <si>
    <t>45-09-51,                       detskiusad261@rambler.ru</t>
  </si>
  <si>
    <t>detskiysad261@rambler.ru</t>
  </si>
  <si>
    <t xml:space="preserve">Баженова Елена Михайловна                                          </t>
  </si>
  <si>
    <t>45-09-51</t>
  </si>
  <si>
    <t>М12-02-150-00</t>
  </si>
  <si>
    <t>муниципальное бюджетное дошкольное образовательное учреждение "Детский сад № 266" общеразвивающего вида с приоритетным осуществлением  деятельности по социально-личностному развитию детей</t>
  </si>
  <si>
    <t>654079,  Россия,  Кем.обл., г.Новокузнецк, пр. Курако, 10</t>
  </si>
  <si>
    <t>74-25,81,                     detsad-266@rambler.ru</t>
  </si>
  <si>
    <t>detsad-266@rambler.ru</t>
  </si>
  <si>
    <t>Поромова Вера Александровна</t>
  </si>
  <si>
    <t>74-25-81</t>
  </si>
  <si>
    <t>М12-02-151-00</t>
  </si>
  <si>
    <t xml:space="preserve">муниципальное бюджетное дошкольное образовательное учреждение "Детский сад № 268" </t>
  </si>
  <si>
    <t>654005, Россия, Кем.обл., г.Новокузнецк, ул.Ушинского, 4 А</t>
  </si>
  <si>
    <t>45-67-82,                         belief.74@mail.ru</t>
  </si>
  <si>
    <t>MDOU.268.08@yandex.ru</t>
  </si>
  <si>
    <t>Иванникова Елена Викторовна</t>
  </si>
  <si>
    <t>45-67-82</t>
  </si>
  <si>
    <t>М12-02-152-00</t>
  </si>
  <si>
    <t>муниципальное бюджетное общеобразовательное учреждение "Вечерняя (сменная) общеобразовательная школа № 1"</t>
  </si>
  <si>
    <t>654005, Россия, Кем.обл., г.Новокузнецк, пр.Колхозный, 22</t>
  </si>
  <si>
    <t>45-32-76,                         vechernyaya_1@inbox.ru</t>
  </si>
  <si>
    <t>vechernyaya_1@inbox.ru</t>
  </si>
  <si>
    <t xml:space="preserve">                          Макаренко Галина Ивановна                           </t>
  </si>
  <si>
    <t>45-32-76</t>
  </si>
  <si>
    <t>М12-02-153-00</t>
  </si>
  <si>
    <t>муниципальное бюджетное общеобразовательное учреждение "Средняя общеобразовательная школа № 2"</t>
  </si>
  <si>
    <t>654006, Российская Федерация, Кем.обл., г.Новокузнецк, ул.Филиппова, 10</t>
  </si>
  <si>
    <t>46-52-94,                  School2@mail.ru</t>
  </si>
  <si>
    <t>School2@mail.ru</t>
  </si>
  <si>
    <t>Саввин Иван Петрович</t>
  </si>
  <si>
    <t xml:space="preserve">46-52-94,                     46-06-26,                      46-44-65     </t>
  </si>
  <si>
    <t>М12-02-154-00</t>
  </si>
  <si>
    <t>муниципальное бюджетное общеобразовательное учреждение "Средняя общеобразовательная школа № 4 "</t>
  </si>
  <si>
    <t>654080, Россия, Кем.обл., г.Новокузнецк, ул.Тольятти,30 а</t>
  </si>
  <si>
    <t>77-75-43,                      crl@edu.nkz.ru</t>
  </si>
  <si>
    <t>school4nvk@gmail.com</t>
  </si>
  <si>
    <t xml:space="preserve">Вилюга Вадим Викторовияч                               </t>
  </si>
  <si>
    <t>77-32-40 директор                       73-57-63 бухгалтер</t>
  </si>
  <si>
    <t>М12-02-156-00</t>
  </si>
  <si>
    <t>муниципальное бюджетное нетиповое общеобразовательное учреждение "Лицей № 11"</t>
  </si>
  <si>
    <t>654079, РФ, Кем.обл., г.Новокузнецк, ул.Коммунаров, 5</t>
  </si>
  <si>
    <t>74-31-15,                  licey-11@mail.ru</t>
  </si>
  <si>
    <t>licey-11@mail.ru</t>
  </si>
  <si>
    <t xml:space="preserve">                               Пересыпкин Владимир Николаевич                                  </t>
  </si>
  <si>
    <t>74-31-15,                                                                         74-44-40-секр.,                                         74-31-10-з/х</t>
  </si>
  <si>
    <t>М12-02-157-00</t>
  </si>
  <si>
    <t>муниципальное бюджетное общеобразовательное учреждение "Средняя общеобразовательная школа № 12"</t>
  </si>
  <si>
    <t>654027, Россия, Кем.обл., г.Новокузнецк, пр.Пионерский, 15</t>
  </si>
  <si>
    <t>74-18-44,                school12nvkz@mail.ru</t>
  </si>
  <si>
    <t>school12nvkz@mail.ru</t>
  </si>
  <si>
    <t xml:space="preserve">                            Сальникова Наталья Павловна                                   </t>
  </si>
  <si>
    <t>74-18-44,                         74-17-63</t>
  </si>
  <si>
    <t>М12-02-158-00</t>
  </si>
  <si>
    <t>муниципальное бюджетное общеобразовательное учреждение "Основная общеобразовательная школа № 16"</t>
  </si>
  <si>
    <t>654101, Россия, Кем.обл., г.Новокузнецк, ул.Громовой, 61</t>
  </si>
  <si>
    <t>70-28-22,                    school_1654@mail.ru</t>
  </si>
  <si>
    <t>school_1654@mail.ru</t>
  </si>
  <si>
    <t xml:space="preserve">Веретенникова Ольга Владимировна   </t>
  </si>
  <si>
    <t xml:space="preserve"> 37-38-29</t>
  </si>
  <si>
    <t>М12-02-159-00</t>
  </si>
  <si>
    <t>муниципальное бюджетное нетиповое общеобразовательное  учреждение "Гимназия № 17 им. В.П. Чкалова "</t>
  </si>
  <si>
    <t>654041, Россия, Кем.обл., г.Новокузнецк, ул.Кутузова, 44 А</t>
  </si>
  <si>
    <t>74-30-70,                         gimn_17@mail.ru</t>
  </si>
  <si>
    <t>gimn_17@mail.ru</t>
  </si>
  <si>
    <t xml:space="preserve">Макарова Оксана Игоревна </t>
  </si>
  <si>
    <t>74-30-70,                                                 74-25-63-бух.                              71-44-20</t>
  </si>
  <si>
    <t>М12-02-160-00</t>
  </si>
  <si>
    <t>муниципальное бюджетное общеобразовательное учреждение "Средняя общеобразовательная школа № 26"</t>
  </si>
  <si>
    <t>654007, РФ, Кем.обл., г.Новокузнецк, пр.Пионерский, 36</t>
  </si>
  <si>
    <t>46-18-34,                        school26.inform@mail.ru</t>
  </si>
  <si>
    <t>school26.inform@mail.ru</t>
  </si>
  <si>
    <t xml:space="preserve">                            Халето Татьяна Юрьевна                                                                                      </t>
  </si>
  <si>
    <t>46-18-34,                         46-17-92,                            45-34-80,                                                          8-903-985-0481</t>
  </si>
  <si>
    <t>М12-02-161-00</t>
  </si>
  <si>
    <t>Муниципальное бюджетное образовательное учреждение "Средняя общеобразовательная школа № 31"</t>
  </si>
  <si>
    <t>654018, Россия, Кем.обл., г.Новокузнецк, пр.Октябрьский, 24 А</t>
  </si>
  <si>
    <t>77-17-27,                       schfr31@edu.nkz.ru</t>
  </si>
  <si>
    <t>schfr31@rambler.ru</t>
  </si>
  <si>
    <t xml:space="preserve">                        Маликова Лариса Олеговна                              </t>
  </si>
  <si>
    <t>77-17-27,                           77-13-32</t>
  </si>
  <si>
    <t>М12-02-162-00</t>
  </si>
  <si>
    <t>муниципальное бюджетное общеобразовательное учреждение "Лицей № 34"</t>
  </si>
  <si>
    <t>654018, Россия, Кем.обл., г.Новокузнецк, ул.Циолковского, 65</t>
  </si>
  <si>
    <t>77-16-92,                 licey_34@zaoproxy.ru</t>
  </si>
  <si>
    <t>licey_34@zaoproxy.ru</t>
  </si>
  <si>
    <t xml:space="preserve">                                       Мальцев Сергей Михайлович                                               </t>
  </si>
  <si>
    <t>77-13-80,                                                              77-19-21 завхоз</t>
  </si>
  <si>
    <t>М12-02-163-00</t>
  </si>
  <si>
    <t>муниципальное бюджетное общеобразовательное учреждение "Средняя общеобразовательная школа № 41"</t>
  </si>
  <si>
    <t>654079, Россия, Кем.обл., г.Новокузнецк, ул.Кутузова, 4</t>
  </si>
  <si>
    <t>74-42-08,            chool412007@rambler.ru</t>
  </si>
  <si>
    <t>chool412007@rambler.ru, school4nvk@gmail.com</t>
  </si>
  <si>
    <t xml:space="preserve">                                      Фиц Сергей Николаевич з/х </t>
  </si>
  <si>
    <t>74-42-08,                         74-37-62</t>
  </si>
  <si>
    <t>М12-02-164-00</t>
  </si>
  <si>
    <t>муниципальное бюджетное нетиповое общеобразовательное учреждение "Гимназия № 44"</t>
  </si>
  <si>
    <t>654080, РФ, Кем.обл., г.Новокузнецк, ул.Кирова, 79 А</t>
  </si>
  <si>
    <t>76-39-31,           gymnasium44@mail.ru</t>
  </si>
  <si>
    <t>gymnasium44@mail.ru</t>
  </si>
  <si>
    <t>Метелева Лилия Ивановна</t>
  </si>
  <si>
    <t>76-39-31 директор,                                             76-39-30 завхоз</t>
  </si>
  <si>
    <t>М12-02-165-00</t>
  </si>
  <si>
    <t xml:space="preserve">муниципальное бюджетное нетиповое общеобразовательное учреждение "Гимназия № 48"  </t>
  </si>
  <si>
    <t>654066, Россия, Кем.обл., г.Новокузнецк,      ул.Грдины, 20</t>
  </si>
  <si>
    <t>35-05-54,           gymnasium48@mail.ru</t>
  </si>
  <si>
    <t>gymnasium48@mail.ru</t>
  </si>
  <si>
    <t>Каковихина Светлана Ивановна</t>
  </si>
  <si>
    <t xml:space="preserve">35-05-54,                   35-13-86,                          35-04-64,                              73-60-02,                                            </t>
  </si>
  <si>
    <t>М12-02-166-00</t>
  </si>
  <si>
    <t>муниципальное бюджетное общеобразовательное учреждение "Средняя общеобразовательная школа № 52"</t>
  </si>
  <si>
    <t>654005, Россия, Кем.обл., г.Новокузнецк, ул.Ушинского, 5</t>
  </si>
  <si>
    <t>45-46-43,                     school52.edu.nvz@rambler.ru</t>
  </si>
  <si>
    <t>school52.edu.nvz@rambler.ru</t>
  </si>
  <si>
    <t xml:space="preserve">Шайдулина Тамара Николаевна                        </t>
  </si>
  <si>
    <t>73-87-33</t>
  </si>
  <si>
    <t>М12-02-167-00</t>
  </si>
  <si>
    <t>муниципальное бюджетное общеобразовательное учреждение "Средняя общеобразовательная школа № 55"</t>
  </si>
  <si>
    <t>654066, РФ, Кем.обл., г.Новокузнецк,  ул.Грдины, 6</t>
  </si>
  <si>
    <t>77-37-65,            Sch55@edu.nkz.ru</t>
  </si>
  <si>
    <t>sch55.nvkz@mail.ru</t>
  </si>
  <si>
    <t>Валеева Марина Васильевна</t>
  </si>
  <si>
    <t>77-37-65,                       77-38-23</t>
  </si>
  <si>
    <t>М12-02-168-00</t>
  </si>
  <si>
    <t>муниципальное бюджетное нетиповое общеобразовательное учреждение "Гимназия № 62"</t>
  </si>
  <si>
    <t>654007, Кем.обл., г.Новокузнецк, ул.Тольятти, 39, пр.Кузнецкстроевский, дом 16</t>
  </si>
  <si>
    <t>46-46-10,                 gimn62@mail.ru</t>
  </si>
  <si>
    <t>gimn62@mail.ru</t>
  </si>
  <si>
    <t xml:space="preserve">Колесникова Оксана Владимировна </t>
  </si>
  <si>
    <t>46-46-10,                                                                      46-47-65,                         46-82-58</t>
  </si>
  <si>
    <t>М12-02-169-00</t>
  </si>
  <si>
    <t>муниципальное бюджетное общеобразовательное учреждение "Средняя общеобразовательная школа № 67"</t>
  </si>
  <si>
    <t>654080, РФ, Кем.обл., г.Новокузнецк, ул.Тольятти, 52</t>
  </si>
  <si>
    <t>76-39-90,                  Sk67.edu@rambler.ru</t>
  </si>
  <si>
    <t>Sk67.edu@rambler.ru</t>
  </si>
  <si>
    <t>Олейник Ирина Дмитриевна</t>
  </si>
  <si>
    <t>76-39-90 зав.хоз,                                      76-37-97 приемная,                                        76-70-39</t>
  </si>
  <si>
    <t>М12-02-170-00</t>
  </si>
  <si>
    <t>муниципальное бюджетное нетиповое общеобразовательное учреждение "Гимназия № 70"</t>
  </si>
  <si>
    <t>654041, РФ, Кем.обл., г.Новокузнецк, ул.Франкфурта, 16</t>
  </si>
  <si>
    <t>46-32,68,                  gumnasia70@mail.ru</t>
  </si>
  <si>
    <t>gymnasium70@gmail.com</t>
  </si>
  <si>
    <t xml:space="preserve">Болдырева Ирина Александровна  </t>
  </si>
  <si>
    <t>76-67-73                    76-39-48</t>
  </si>
  <si>
    <t>М12-02-171-00</t>
  </si>
  <si>
    <t>муниципальное бюджетное общеобразовательное учреждение "Средняя общеобразовательная школа № 72 с углубленным изучением английского языка"</t>
  </si>
  <si>
    <t xml:space="preserve">654080, РФ, Кем.обл., г.Новокузнецк, ул.Свердлова,10 </t>
  </si>
  <si>
    <t>46-05-13,               olga-sch72@mail.ru</t>
  </si>
  <si>
    <t>olga-sch72@mail.ru, sch72@zaoproxy.ru</t>
  </si>
  <si>
    <t>Комарова Татьяна Сергеевна</t>
  </si>
  <si>
    <t>46-05-13,                   46-59-24</t>
  </si>
  <si>
    <t>М12-02-172-00</t>
  </si>
  <si>
    <t>муниципальное бюджетное нетиповое общеобразовательное учреждение "Лицей №84 имени В.А. Власова"</t>
  </si>
  <si>
    <t>654079, Россия, Кем.обл., г.Новокузнецк, ул.Кулакова, 3</t>
  </si>
  <si>
    <t>74-41-31,                         Vlasov.lyc84@gmail.com</t>
  </si>
  <si>
    <t>Vlasov.lyc84@gmail.com</t>
  </si>
  <si>
    <t>Фоменко Наталья Анатольевна</t>
  </si>
  <si>
    <t>Шилова Наталья Геннадьевна</t>
  </si>
  <si>
    <t>74-41-31,                   74-48-82</t>
  </si>
  <si>
    <t>М12-02-174-00</t>
  </si>
  <si>
    <t>муниципальное бюджетное общеобразовательное учреждение "Средняя общеобразовательная школа № 91"</t>
  </si>
  <si>
    <t>654041, Россия, Кем.обл., г.Новокузнецк, ул.Транспортная, 29</t>
  </si>
  <si>
    <t>71-60-24,                       school91_nvk@mail.ru</t>
  </si>
  <si>
    <t>school91_nvk@mail.ru</t>
  </si>
  <si>
    <t xml:space="preserve">                                       Якушина Елена Валентиновна                    </t>
  </si>
  <si>
    <t>71-60-24,                   71-60-36,                      41-60-35</t>
  </si>
  <si>
    <t>М12-02-175-00</t>
  </si>
  <si>
    <t>муниципальное бюджетное общеобразовательное учреждение "Средняя общеобразовательная школа № 97"</t>
  </si>
  <si>
    <t>654005, Россия, Кем.обл., г.Новокузнецк, ул.Покрышкина, 18</t>
  </si>
  <si>
    <t>45-22-08,                  sc97@mail.ru</t>
  </si>
  <si>
    <t>sc97@mail.ru</t>
  </si>
  <si>
    <t xml:space="preserve">                                       Иванцов Сергей Евгеньевич                         </t>
  </si>
  <si>
    <t>45-22-08,                   45-57-26</t>
  </si>
  <si>
    <t>М12-02-176-00</t>
  </si>
  <si>
    <t>муниципальное бюджетное общеобразовательное учреждение "Средняя общеобразовательная школа № 101"</t>
  </si>
  <si>
    <t>654018, Российская Федерация, Кем.обл., г.Новокузнецк,  пр.Дружбы, 42 А</t>
  </si>
  <si>
    <t>77-48-68,                     Sch101nov@mail.ru</t>
  </si>
  <si>
    <t>sch101nov@mail.ru</t>
  </si>
  <si>
    <t>Раткин Михаил Викторович</t>
  </si>
  <si>
    <t xml:space="preserve">Чиконина Галина Владиславовна   </t>
  </si>
  <si>
    <t>77-48-68,                      77-44-87,                     77-44-64,               89069242190</t>
  </si>
  <si>
    <t>М12-02-177-00</t>
  </si>
  <si>
    <t>муниципальное бюджетное общеобразовательное учреждение "Основная общеобразовательная школа № 103"</t>
  </si>
  <si>
    <t>654066, РФ, Кем.обл., г.Новокузнецк, ул.Тольятти, 3</t>
  </si>
  <si>
    <t>77-57-68,                             sch103-nvkz@yandex.ru</t>
  </si>
  <si>
    <t>sch103-nvkz@yandex.ru</t>
  </si>
  <si>
    <t xml:space="preserve">Иванцов Евгений Сергеевич       </t>
  </si>
  <si>
    <t>77-57-68,                        77-58-47,                              77-64-24</t>
  </si>
  <si>
    <t>М12-02-179-00</t>
  </si>
  <si>
    <t>муниципальное бюджетное нетиповое общеобразовательное учреждение "Лицей № 111"</t>
  </si>
  <si>
    <t>654000, Россия, Кем.обл., г.Новокузнецк,            ул.Кирова, 35                                         654018, пр.Октябрьский, 11 б</t>
  </si>
  <si>
    <t>46-05-33,                   litcey111@yandex.ru</t>
  </si>
  <si>
    <t>litcey111@yandex.ru</t>
  </si>
  <si>
    <t>Полюшко Марина Владимировна</t>
  </si>
  <si>
    <t>46-05-33,                     46-81-08,                                                  46-82-08 секретарь               89095205555,             77-04-49</t>
  </si>
  <si>
    <t>М12-02-182-00</t>
  </si>
  <si>
    <t>муниципальное бюджетное образовательное учреждение дополнительного образования детей "Детско-юношеский "Военно-спортивный центр Патриот"</t>
  </si>
  <si>
    <t>654018, РФ, Кем.обл., г.Новокузнецк, пр.Октябрьский, 28</t>
  </si>
  <si>
    <t>77-86-56,                       patriot@rdtc.ru</t>
  </si>
  <si>
    <t xml:space="preserve">patriot_nvkz@mail.ru
</t>
  </si>
  <si>
    <t xml:space="preserve">Симонов Анатолий Васильевич  </t>
  </si>
  <si>
    <t>77-86-56</t>
  </si>
  <si>
    <t>Комитетет образования и науки администрации г.Новокузнецка</t>
  </si>
  <si>
    <t>М12-02-035-00</t>
  </si>
  <si>
    <t xml:space="preserve">МБ ДОУ  "Детский сад № 59" </t>
  </si>
  <si>
    <t>654038, Кемеровская обл., г.Новокузнецк, ул.Климасенко, 5/3</t>
  </si>
  <si>
    <t>54-15-27</t>
  </si>
  <si>
    <t>volodina_op@mail.ru</t>
  </si>
  <si>
    <t>Володина Ольга Петровна</t>
  </si>
  <si>
    <t xml:space="preserve"> заведующая-</t>
  </si>
  <si>
    <t>44-ФЗ             223-ФЗ</t>
  </si>
  <si>
    <t>Управление Закупок администрации г.Новокузнецка</t>
  </si>
  <si>
    <t>М12-02-036-00</t>
  </si>
  <si>
    <t xml:space="preserve">МБ ДОУ " Детский сад № 61" </t>
  </si>
  <si>
    <t>654040, Кемеровская обл., г.Новокузнецк, пр.Советской Армии, 57/1</t>
  </si>
  <si>
    <t>53-57-44</t>
  </si>
  <si>
    <t>welcom61@mail.ru</t>
  </si>
  <si>
    <t>Веселовская Татьяна Сергеевна</t>
  </si>
  <si>
    <t xml:space="preserve"> Веселовская Татьяна Сергеевна</t>
  </si>
  <si>
    <t>М12-02-037-00</t>
  </si>
  <si>
    <t xml:space="preserve">МБ ДОУ "Детский  сад № 63" </t>
  </si>
  <si>
    <t>654040, Кемеровская обл., г.Новокузнецк, пр.Сов.Армии,43-А</t>
  </si>
  <si>
    <t>53-40-99</t>
  </si>
  <si>
    <t>mdoy632010@yandex.ru</t>
  </si>
  <si>
    <t>Гуптор Татьяна Владимировна</t>
  </si>
  <si>
    <t>М12-02-038-00</t>
  </si>
  <si>
    <t xml:space="preserve">МБ ДОУ "Детский сад № 64" </t>
  </si>
  <si>
    <t>654031, Кемеровская обл., ул. 40 лет ВЛКСМ, 13а</t>
  </si>
  <si>
    <t>52-86-97</t>
  </si>
  <si>
    <t>d-s64@yandex.ru</t>
  </si>
  <si>
    <t>Никулина Татьяна Юрьевна</t>
  </si>
  <si>
    <t xml:space="preserve"> Никулина Татьяна Юрьевна</t>
  </si>
  <si>
    <t xml:space="preserve">44-ФЗ             </t>
  </si>
  <si>
    <t>М12-02-040-00</t>
  </si>
  <si>
    <t xml:space="preserve">МБ ДОУ "Детский сад № 83" </t>
  </si>
  <si>
    <t>654059, Кемеровская обл., г.Новокузнецк, ул.Клименко, 28-А</t>
  </si>
  <si>
    <t>54-65-55</t>
  </si>
  <si>
    <t>podsnejnik69@mail.ru</t>
  </si>
  <si>
    <t>Брюханова Елена Вильевна</t>
  </si>
  <si>
    <t>М12-02-041-00</t>
  </si>
  <si>
    <t xml:space="preserve">МБ ДОУ "Детский сад № 91" </t>
  </si>
  <si>
    <t>654059, Кемеровская обл., г.Новокузнецк, ул.Клименко, 44-А</t>
  </si>
  <si>
    <t>54-60-44</t>
  </si>
  <si>
    <t>mdou91@mail.ru</t>
  </si>
  <si>
    <t>Корольчук Елена Андреевна</t>
  </si>
  <si>
    <t>М12-02-042-00</t>
  </si>
  <si>
    <t xml:space="preserve">МБ ДОУ "Детский сад № 103" </t>
  </si>
  <si>
    <t>654031, Кемеровская обл., ул. 40 лет ВЛКСМ, 53</t>
  </si>
  <si>
    <t>52-38-45</t>
  </si>
  <si>
    <t>ya.mdou103@yandex.ru</t>
  </si>
  <si>
    <t>Лисина Наталья Михайловна</t>
  </si>
  <si>
    <t>М12-02-044-00</t>
  </si>
  <si>
    <t xml:space="preserve">МБ ДОУ "Детский сад № 117" </t>
  </si>
  <si>
    <t>654038, Кемеровская обл.,г.Новокузнецк, пр.Советской Армии, 25-А</t>
  </si>
  <si>
    <t>52-30-34</t>
  </si>
  <si>
    <t>detsad117@yandex.ru</t>
  </si>
  <si>
    <t>Перминова Ирина Алексеевна</t>
  </si>
  <si>
    <t>М12-02-045-00</t>
  </si>
  <si>
    <t xml:space="preserve">МБ ДОУ "Детский сад № 128" </t>
  </si>
  <si>
    <t>654038, Кемеровская обл., г.Новокузнецк, ул.Мориса Тореза, 14-А</t>
  </si>
  <si>
    <t>53-45-99</t>
  </si>
  <si>
    <t>doy-128@mail.ru</t>
  </si>
  <si>
    <t>Баранова Наталья Александровна</t>
  </si>
  <si>
    <t>М12-02-047-00</t>
  </si>
  <si>
    <t xml:space="preserve">МБ ДОУ "Детский сад № 147" </t>
  </si>
  <si>
    <t>654031, Кемеровская обл, г.Новокузнецк, ул.Первостроителей, 9-А</t>
  </si>
  <si>
    <t>52-80-50</t>
  </si>
  <si>
    <t>mdou147nvkz@yandex.ru</t>
  </si>
  <si>
    <t>Сергеенко Ольга Васильевна</t>
  </si>
  <si>
    <t>М12-02-048-00</t>
  </si>
  <si>
    <t xml:space="preserve">МБ ДОУ "Детский сад № 156" </t>
  </si>
  <si>
    <t>654059, Кемеровская обл., г.Новокузнецк, ул. 40 лет ВЛКСМ, 78-В</t>
  </si>
  <si>
    <t>54-53-55</t>
  </si>
  <si>
    <t>detsad156@yandex.ru</t>
  </si>
  <si>
    <t>Султанова Ольга Викторовна</t>
  </si>
  <si>
    <t>делопроизводитель</t>
  </si>
  <si>
    <t>Идиятуллова Яна Сергеевна</t>
  </si>
  <si>
    <t>М12-02-049-00</t>
  </si>
  <si>
    <t>МБ ДОУ "Детский сад № 157"</t>
  </si>
  <si>
    <t>654059, Кемеровская обл., г.Новокузнецк, ул.40 лет ВЛКСМ, 78-А</t>
  </si>
  <si>
    <t>54-80-36</t>
  </si>
  <si>
    <t>dou157@yandex.ru</t>
  </si>
  <si>
    <t>Титоренко Нина Ивановна</t>
  </si>
  <si>
    <t>старший воспитатель</t>
  </si>
  <si>
    <t>Володина Ольга Николаевна</t>
  </si>
  <si>
    <t>М12-02-050-00</t>
  </si>
  <si>
    <t xml:space="preserve">МБ ДОУ "Детский сад № 166" </t>
  </si>
  <si>
    <t>654059, Кемеровская обл., г.Новокузнецк, ул.Клименко, 60-А</t>
  </si>
  <si>
    <t>54-68-00</t>
  </si>
  <si>
    <t>sad_166@mail.ru</t>
  </si>
  <si>
    <t>Баранова Людмила Юрьевна</t>
  </si>
  <si>
    <t>М12-02-051-00</t>
  </si>
  <si>
    <t xml:space="preserve">МБ ДОУ "Детский сад № 168" </t>
  </si>
  <si>
    <t>654040, Кемеровская обл., г.Новокузнецк, ул.13-й микрорайон, 18-А</t>
  </si>
  <si>
    <t>53-70-49</t>
  </si>
  <si>
    <t>korablik168@mail.ru</t>
  </si>
  <si>
    <t>Молчанова Татьяна Ильинична</t>
  </si>
  <si>
    <t>М12-02-052-00</t>
  </si>
  <si>
    <t xml:space="preserve">МБ ДОУ "Детский сад № 169" </t>
  </si>
  <si>
    <t>654059, Кемеровская обл., г.Новокузнецк, ул.Мориса Тореза, 88а</t>
  </si>
  <si>
    <t>54-50-66</t>
  </si>
  <si>
    <t>det.sad-169@mail.ru</t>
  </si>
  <si>
    <t>М12-02-053-00</t>
  </si>
  <si>
    <t>МБ ДОУ "Детский сад № 173"</t>
  </si>
  <si>
    <t>654040, Кемеровская обл., г.Новокузнецк, ул.Клименко, 27-Б</t>
  </si>
  <si>
    <t>54-49-11</t>
  </si>
  <si>
    <t>bobkova173@mail.ru</t>
  </si>
  <si>
    <t>Паденова Екатерина Сергеевна</t>
  </si>
  <si>
    <t>М12-02-054-00</t>
  </si>
  <si>
    <t xml:space="preserve">МБ ДОУ "Детский сад № 177" </t>
  </si>
  <si>
    <t>654038, Кемеровская обл., г.Новокузнецк, ул. 40 лет ВЛКСМ, 24-Б</t>
  </si>
  <si>
    <t>52-07-72</t>
  </si>
  <si>
    <t>mdoy177@yandex.ru</t>
  </si>
  <si>
    <t>Хорошайло Наталья Васильевна</t>
  </si>
  <si>
    <t>заведующая хозяйством</t>
  </si>
  <si>
    <t>Судакова Ольга Николаевна</t>
  </si>
  <si>
    <t>М12-02-055-00</t>
  </si>
  <si>
    <t>МБ ДОУ "Детский сад № 184"</t>
  </si>
  <si>
    <t>654040, Кемеровская обл., г.Новокузнецк, ул.Клименко, 27-В</t>
  </si>
  <si>
    <t>54-45-31</t>
  </si>
  <si>
    <t>mbdoy184@yandex.ru</t>
  </si>
  <si>
    <t>Казанцева Марина Федоровна</t>
  </si>
  <si>
    <t>М12-02-056-00</t>
  </si>
  <si>
    <t xml:space="preserve">МБ ДОУ "Детский сад № 185" </t>
  </si>
  <si>
    <t>654040, Кемеровская обл., г.Новокузнецк, 27-А</t>
  </si>
  <si>
    <t>54-44-18</t>
  </si>
  <si>
    <t>detsad185@mail.ru</t>
  </si>
  <si>
    <t>Сковронская Оксана Геннадьевна</t>
  </si>
  <si>
    <t>М12-02-059-00</t>
  </si>
  <si>
    <t xml:space="preserve">МБ ДОУ "Детский сад № 193" </t>
  </si>
  <si>
    <t>654031, Кемеровская обл., г.Новокузнецк, пр.Ижевский, 18</t>
  </si>
  <si>
    <t>52-80-30</t>
  </si>
  <si>
    <t>kindergarden193@mail.ru</t>
  </si>
  <si>
    <t>Сизова Янина Юрьевна</t>
  </si>
  <si>
    <t>М12-02-060-00</t>
  </si>
  <si>
    <t xml:space="preserve">МБ ДОУ "Детский сад № 194" </t>
  </si>
  <si>
    <t>654038, Кемеровская обл., г.Новокузнецк, пр.Советской Армии,22</t>
  </si>
  <si>
    <t>54-57-86</t>
  </si>
  <si>
    <t>detsad194@yandex.ru</t>
  </si>
  <si>
    <t>Ноянзина Наталья Станиславовна</t>
  </si>
  <si>
    <t>М12-02-061-00</t>
  </si>
  <si>
    <t xml:space="preserve">МБ ДОУ "Детский сад № 195" </t>
  </si>
  <si>
    <t>654038, Кемеровская обл., г.Новокузнецк, пр.Советской Армии,32</t>
  </si>
  <si>
    <t>54-57-09</t>
  </si>
  <si>
    <t>detsad195@yandex.ru</t>
  </si>
  <si>
    <t>Балашова Людмила Романовна</t>
  </si>
  <si>
    <t>М12-02-062-00</t>
  </si>
  <si>
    <t xml:space="preserve">МБ ДОУ "Детский сад № 198" </t>
  </si>
  <si>
    <t>654059, Кемеровская обл., г.Новокузнецк, ул.Мориса Тореза, 63-А</t>
  </si>
  <si>
    <t>54-84-66</t>
  </si>
  <si>
    <t>teremok198@mail.ru</t>
  </si>
  <si>
    <t>Мещерякова Ирина Михайловна</t>
  </si>
  <si>
    <t>М12-02-063-00</t>
  </si>
  <si>
    <t>МБ ДОУ "Детский сад № 204"</t>
  </si>
  <si>
    <t>654059, Кемеровская обл., г.Новокузнецк, ул.Мориса Тореза, 63-Б</t>
  </si>
  <si>
    <t>54-91-34</t>
  </si>
  <si>
    <t>det_sad204@mail.ru</t>
  </si>
  <si>
    <t>Ручкина Ольга Андреевна</t>
  </si>
  <si>
    <t>М12-02-065-00</t>
  </si>
  <si>
    <t>МБ ДОУ "Детский сад № 207"</t>
  </si>
  <si>
    <t>654040, Кемеровская обл., г.Новокузнецк, ул.Климасенко, 16/3</t>
  </si>
  <si>
    <t>53-50-75</t>
  </si>
  <si>
    <t>sibirochka207@yandex.ru</t>
  </si>
  <si>
    <t>Тихонова Ирина Валентиновна</t>
  </si>
  <si>
    <t>М12-02-066-00</t>
  </si>
  <si>
    <t>МБ ДОУ "Детский сад № 217"</t>
  </si>
  <si>
    <t>654040, Кемеровская обл., г.Новокузнецк, ул.13-й микрорайон, 12-Б</t>
  </si>
  <si>
    <t>53-67-61</t>
  </si>
  <si>
    <t>nezavitin@gmail.com</t>
  </si>
  <si>
    <t>Незавитина Елена Сергеевна</t>
  </si>
  <si>
    <t>учитель-логопед</t>
  </si>
  <si>
    <t xml:space="preserve"> Журавлева Анна Петровна</t>
  </si>
  <si>
    <t>М12-02-067-00</t>
  </si>
  <si>
    <t xml:space="preserve">МБ ДОУ "Детский сад № 219" </t>
  </si>
  <si>
    <t>654031, Кемеровская обл. г.Новокузнецк, пр.Ижевский, 20</t>
  </si>
  <si>
    <t>52-80-83</t>
  </si>
  <si>
    <t>d-s-219@mail.ru</t>
  </si>
  <si>
    <t>Лоншакова Надежда Николаевна</t>
  </si>
  <si>
    <t>М12-02-068-00</t>
  </si>
  <si>
    <t xml:space="preserve">МБ ДОУ "Детский сад № 221" </t>
  </si>
  <si>
    <t xml:space="preserve">654059, Кемеровская обл, г.Новокузнецк, ул. 40 летВЛКСМ, 118-А </t>
  </si>
  <si>
    <t>54-93-72</t>
  </si>
  <si>
    <t>det_sad_221@mail.ru</t>
  </si>
  <si>
    <t xml:space="preserve"> Позняева Лариса Вячеславовна</t>
  </si>
  <si>
    <t>М12-02-069-00</t>
  </si>
  <si>
    <t xml:space="preserve">МБ ДОУ "Детский сад № 272" </t>
  </si>
  <si>
    <t>654031, Кемеровская обл., г.Новокузнецк, ул. 40 лет ВЛКСМ, 43</t>
  </si>
  <si>
    <t>52-57-11</t>
  </si>
  <si>
    <t>teremok272@mail.ru</t>
  </si>
  <si>
    <t>Воронецкая Елена Константиновна</t>
  </si>
  <si>
    <t>Бочманова Яна Юрьевна</t>
  </si>
  <si>
    <t>М12-02-081-00</t>
  </si>
  <si>
    <t>МБОУ "Средняя общеобразовательная школа № 5"</t>
  </si>
  <si>
    <t>654048, Кемеровская обл., г.Новокузнецк, ул.Клименко, 7-А</t>
  </si>
  <si>
    <t>54-09-75</t>
  </si>
  <si>
    <t>school5-nvkz@rambler.ru</t>
  </si>
  <si>
    <t>Раева Валентина Петровна</t>
  </si>
  <si>
    <t>учитель технологии</t>
  </si>
  <si>
    <t>Соколов Юрий Валерьевич</t>
  </si>
  <si>
    <t>М12-02-070-00</t>
  </si>
  <si>
    <t>МБВ(С)ОУ "Вечерняя (сменная) общеобразовательная школа № 17"</t>
  </si>
  <si>
    <t>654040, Кемеровская обл., г.Новокузнецк, ул.Климасенко 22/2</t>
  </si>
  <si>
    <t>53-50-56</t>
  </si>
  <si>
    <t>wsh-17@mail.ru</t>
  </si>
  <si>
    <t>Балахонова Татьяна Аркадьевна</t>
  </si>
  <si>
    <t>заместитель директора по УВР</t>
  </si>
  <si>
    <t>Зенкова Виктория Аркадьевна</t>
  </si>
  <si>
    <t>М12-02-082-00</t>
  </si>
  <si>
    <t>МБОУ "Средняя общеобразовательная школа № 18"</t>
  </si>
  <si>
    <t>654059, Кемеровская обл., г.Новокузнецк, ул.Климасенко, 36а</t>
  </si>
  <si>
    <t>54-81-55</t>
  </si>
  <si>
    <t>sh18nvkz@yandex.ru</t>
  </si>
  <si>
    <t>Улитушкина Татьяна Александровна</t>
  </si>
  <si>
    <t>заместитель директроа по АХР</t>
  </si>
  <si>
    <t xml:space="preserve"> Борзунова Елизавета Евгеньевна</t>
  </si>
  <si>
    <t>М12-02-083-00</t>
  </si>
  <si>
    <t>МБОУ "Средняя общеобразовательная школа № 22"</t>
  </si>
  <si>
    <t>654038, Кемеровская обл., г.Новокузнецк, ул. 40 лет ВЛКСМ, 52а</t>
  </si>
  <si>
    <t>54-93-96</t>
  </si>
  <si>
    <t>samsung_52a@mail.ru</t>
  </si>
  <si>
    <t>Харламова Елена Анатольевна</t>
  </si>
  <si>
    <t>М12-02-084-00</t>
  </si>
  <si>
    <t>МБОУ "Основная общеобразовательная школа № 33"</t>
  </si>
  <si>
    <t>654031, Кемеровская обл., г.Новокузнецк, пр.Ижевский, 15</t>
  </si>
  <si>
    <t>52-65-75</t>
  </si>
  <si>
    <t>school_3300@mail.ru</t>
  </si>
  <si>
    <t>Никифорова Вера Максимовна</t>
  </si>
  <si>
    <t xml:space="preserve">заместитель директора по БЖ </t>
  </si>
  <si>
    <t xml:space="preserve"> Иванкина Ольга Сергеевна</t>
  </si>
  <si>
    <t>М12-02-085-00</t>
  </si>
  <si>
    <t>МБОУ "Лицей № 35"</t>
  </si>
  <si>
    <t>654048, Кемеровская обл., г.Новокузнецк, ул.40 лет ВЛКСМ, 98-А</t>
  </si>
  <si>
    <t>54-62-22</t>
  </si>
  <si>
    <t>licey35@ngs.ru</t>
  </si>
  <si>
    <t>Шибаев Игорь Анатольевич</t>
  </si>
  <si>
    <t>М12-02-086-00</t>
  </si>
  <si>
    <t>МБОУ "ЛИцей № 46"</t>
  </si>
  <si>
    <t>654040, Кемеровская обл., г.Новокузнецк, ул.Климасенко, 25а</t>
  </si>
  <si>
    <t>54-60-31</t>
  </si>
  <si>
    <t>sc46@bk.ru</t>
  </si>
  <si>
    <t>Килин Федор Михайлович</t>
  </si>
  <si>
    <t xml:space="preserve">учитель ОБЖ </t>
  </si>
  <si>
    <t>Масленникова Марина Валерьевна</t>
  </si>
  <si>
    <t>54-71-35</t>
  </si>
  <si>
    <t>М12-02-087-00</t>
  </si>
  <si>
    <t>МБОУ "Средняя общеобразовательная школа № 49"</t>
  </si>
  <si>
    <t>654059, Кемеровская обл., г.Новокузнецк, ул. 40 лет ВЛКСМ, 76-А</t>
  </si>
  <si>
    <t>shkolabv49@yandex.ru</t>
  </si>
  <si>
    <t>Торопова Светлана Анатольевна</t>
  </si>
  <si>
    <t xml:space="preserve">заместитель директора по АХР </t>
  </si>
  <si>
    <t>Богданов Алексей Сергеевич</t>
  </si>
  <si>
    <t>М12-02-089-00</t>
  </si>
  <si>
    <t>МБОУ "Средняя общеобразовательная школа № 79"</t>
  </si>
  <si>
    <t>645059, Кемеровская обл., г.Новокузнецк, ул.40 лет ВЛКСМ, 112</t>
  </si>
  <si>
    <t>54-96-09</t>
  </si>
  <si>
    <t>school79nvk@mail.ru</t>
  </si>
  <si>
    <t>Лебедева Светлана Юрьевна</t>
  </si>
  <si>
    <t>заместитель директора по НР</t>
  </si>
  <si>
    <t xml:space="preserve"> Бачурина Наталья Анатольевна</t>
  </si>
  <si>
    <t>М12-02-092-00</t>
  </si>
  <si>
    <t>МБОУ "Основная общеобразовательная школа № 89"</t>
  </si>
  <si>
    <t>654055, Кемеровская обл., г.Новокузнецк, ул.Ладожская, 110</t>
  </si>
  <si>
    <t>45-72-24</t>
  </si>
  <si>
    <t>ru892007@rambler.ru</t>
  </si>
  <si>
    <t>Ткачев Виталий Анатольевич</t>
  </si>
  <si>
    <t>М12-02-093-00</t>
  </si>
  <si>
    <t>МБОУ "Средняя общеобразовательная школа № 93"</t>
  </si>
  <si>
    <t>654038, Кемеровская обл., г.Новокузнецк, ул.Мориса Тореза, 11</t>
  </si>
  <si>
    <t>52-24-50</t>
  </si>
  <si>
    <t>school93nvkz@mail.ru</t>
  </si>
  <si>
    <t>Гусаков Константин Александрович</t>
  </si>
  <si>
    <t>Тельнова Лидия Валентиновна</t>
  </si>
  <si>
    <t>М12-02-094-00</t>
  </si>
  <si>
    <t>МБОУ "Средняя общеобразовательная школа № 102"</t>
  </si>
  <si>
    <t>654038, Кемеровс кая обл., г.Новокузнецк, ул.Климасенко,12/3</t>
  </si>
  <si>
    <t>53-50-19</t>
  </si>
  <si>
    <t>moy_102@mail.ru</t>
  </si>
  <si>
    <t>Зыков Юрий Юрьевич</t>
  </si>
  <si>
    <t xml:space="preserve">заместитель директора по БЖ  </t>
  </si>
  <si>
    <t>Южанина Анастасия Владимировна</t>
  </si>
  <si>
    <t>М12-02-072-00</t>
  </si>
  <si>
    <t>МБОУ ДОД "Дом детского творчества № 4"</t>
  </si>
  <si>
    <t>654059, Кемеровская обл., г.Новокузнецк, ул.Мориса Тореза, 82-А</t>
  </si>
  <si>
    <t>54-63-35</t>
  </si>
  <si>
    <t>ddt4_nkz@mail.ru</t>
  </si>
  <si>
    <t>Цуканова Людмила Петровна</t>
  </si>
  <si>
    <t xml:space="preserve">заведующая отделом </t>
  </si>
  <si>
    <t>Парамонова Елена Николаевна</t>
  </si>
  <si>
    <t>М12-02-310-00</t>
  </si>
  <si>
    <t>МБОУ ДО "Станция юных натуралистов"</t>
  </si>
  <si>
    <t>654031, Кемеровская обл., г.Новокузнецк, ул.Горьковская, 42</t>
  </si>
  <si>
    <t>52-57-10</t>
  </si>
  <si>
    <t>syn2-nk@mail.ru</t>
  </si>
  <si>
    <t>Ерохина Наталья Петровна</t>
  </si>
  <si>
    <t>М12-02-073-00</t>
  </si>
  <si>
    <t>МБОУ ДОД "Детско-юношеская школа № 3"</t>
  </si>
  <si>
    <t>654038, Кемеровская обл., г.Новокузнецк, ул.Климасенко 16/4</t>
  </si>
  <si>
    <t>53-46-20</t>
  </si>
  <si>
    <t>dussh-3nvkz@mail.ru</t>
  </si>
  <si>
    <t>Пожаркин Дмитрий Иванович</t>
  </si>
  <si>
    <t>М12-02-077-00</t>
  </si>
  <si>
    <t>МБОУ ДОД "Центр "Меридиан"</t>
  </si>
  <si>
    <t>654031, Кемеровская обл, г.Новокузнецк, ул.Горьковская, 11а</t>
  </si>
  <si>
    <t>52-49-42</t>
  </si>
  <si>
    <t>cttmeridian@yandex.ru</t>
  </si>
  <si>
    <t>Попов Олег Юрьевич</t>
  </si>
  <si>
    <t>М12-02-076-00</t>
  </si>
  <si>
    <t>МБОУ ДОД "ДООПЦ "Крепыш""</t>
  </si>
  <si>
    <t>654038, Кемеровская обл., г.Новокузнецк, пр.Советской Армии, 17, помещение № 66</t>
  </si>
  <si>
    <t>52-29-11</t>
  </si>
  <si>
    <t>krepish-nvkz@yandex.ru</t>
  </si>
  <si>
    <t>Протопопова Таисия Давыдовна</t>
  </si>
  <si>
    <t>Комитет образования и науки</t>
  </si>
  <si>
    <t>м12-02-016-00</t>
  </si>
  <si>
    <t>МБ ДОУ "Детский сад № 17"</t>
  </si>
  <si>
    <t>4218020524</t>
  </si>
  <si>
    <t>ул. Космонавтов, 14</t>
  </si>
  <si>
    <t>62-45-42</t>
  </si>
  <si>
    <t>ds_17@mail.ru</t>
  </si>
  <si>
    <t>заведующий</t>
  </si>
  <si>
    <t>Стрельникова Марина Юрьевна</t>
  </si>
  <si>
    <t>управление закупок</t>
  </si>
  <si>
    <t>м12-02-017-00</t>
  </si>
  <si>
    <t>МБ ДОУ "Детский сад № 102"</t>
  </si>
  <si>
    <t>4218006752</t>
  </si>
  <si>
    <t>ул. Рокоссовского, 5</t>
  </si>
  <si>
    <t>61-40-66</t>
  </si>
  <si>
    <t>mdoucrr101@mail.ru</t>
  </si>
  <si>
    <t>Ефимова Елена Владимировна</t>
  </si>
  <si>
    <t>М12-02-320-00</t>
  </si>
  <si>
    <t>4253009065</t>
  </si>
  <si>
    <t xml:space="preserve">ул. Авиаторов, 33 </t>
  </si>
  <si>
    <t>32-21-18</t>
  </si>
  <si>
    <t>mbdou102@mail.ru</t>
  </si>
  <si>
    <t>Черноусова Диана Владимировна</t>
  </si>
  <si>
    <t>М12-02-321-00</t>
  </si>
  <si>
    <t>МБ ДОУ "Детский сад № 104"</t>
  </si>
  <si>
    <t>4253008551</t>
  </si>
  <si>
    <t xml:space="preserve">ул. Звездова, 14 </t>
  </si>
  <si>
    <t>32-10-44</t>
  </si>
  <si>
    <t>mdou_104@mail.ru</t>
  </si>
  <si>
    <t>м12-02-018-00</t>
  </si>
  <si>
    <t>МБ ДОУ "Детский сад № 106"</t>
  </si>
  <si>
    <t>4218020669</t>
  </si>
  <si>
    <t>ул. Запсибовцев, 35 а</t>
  </si>
  <si>
    <t>61-60-45</t>
  </si>
  <si>
    <t>mbdoy106@mail.ru</t>
  </si>
  <si>
    <t>Таргаева Лариса Александровна</t>
  </si>
  <si>
    <t>44-ФЗ,223-ФЗ</t>
  </si>
  <si>
    <t>м12-02-019-00</t>
  </si>
  <si>
    <t>МБ ДОУ "Детский сад № 107"</t>
  </si>
  <si>
    <t>4218020612</t>
  </si>
  <si>
    <t>ул. Запсибовцев, 31 а</t>
  </si>
  <si>
    <t>61-60-48</t>
  </si>
  <si>
    <t>d.s.107@mail.ru</t>
  </si>
  <si>
    <t>Смирнова Светлана Николаевна</t>
  </si>
  <si>
    <t>м12-02-020-00</t>
  </si>
  <si>
    <t>МБ ДОУ "Детский сад № 136"</t>
  </si>
  <si>
    <t>4218020563</t>
  </si>
  <si>
    <t>ул. Олимпийская, 16 а</t>
  </si>
  <si>
    <t>61-21-82</t>
  </si>
  <si>
    <t>mdoy136@mail.ru</t>
  </si>
  <si>
    <t>Саблина Полина Ивановна</t>
  </si>
  <si>
    <t>м12-02-021-00</t>
  </si>
  <si>
    <t>МБ ДОУ "Детский сад № 148"</t>
  </si>
  <si>
    <t>4218020517</t>
  </si>
  <si>
    <t>ул. Архитекторов, 24 а</t>
  </si>
  <si>
    <t>61-90-84</t>
  </si>
  <si>
    <t>mdou-148@mail.ru</t>
  </si>
  <si>
    <t>Федосеева Валентина Петровна</t>
  </si>
  <si>
    <t>м12-02-022-00</t>
  </si>
  <si>
    <t>МБ ДОУ "Детский сад № 179"</t>
  </si>
  <si>
    <t>4218020531</t>
  </si>
  <si>
    <t>ул. Косыгина, 39 а</t>
  </si>
  <si>
    <t>61-04-95</t>
  </si>
  <si>
    <t>suhova_sp@mail.ru</t>
  </si>
  <si>
    <t>Сухова Светлана Петровна</t>
  </si>
  <si>
    <t>м12-02-023-00</t>
  </si>
  <si>
    <t>МБ ДОУ "Детский сад № 227"</t>
  </si>
  <si>
    <t>4218020588</t>
  </si>
  <si>
    <t>ул. Новоселов, 15 а</t>
  </si>
  <si>
    <t>61-90-85</t>
  </si>
  <si>
    <t>mdoy227@mail.ru</t>
  </si>
  <si>
    <t>Прусова Маргарита Петровна</t>
  </si>
  <si>
    <t>м12-02-024-00</t>
  </si>
  <si>
    <t>МБ ДОУ "Детский сад № 241"</t>
  </si>
  <si>
    <t>4218020620</t>
  </si>
  <si>
    <t>ул. Косыгина, 51 а</t>
  </si>
  <si>
    <t>61-00-74</t>
  </si>
  <si>
    <t>ds241@bk.ru</t>
  </si>
  <si>
    <t>Архипова Галина Ивановна</t>
  </si>
  <si>
    <t>м12-02-025-00</t>
  </si>
  <si>
    <t>МБ ДОУ "Детский сад № 247"</t>
  </si>
  <si>
    <t>4218015958</t>
  </si>
  <si>
    <t>ул. Авиаторов, 100</t>
  </si>
  <si>
    <t>61-21-71</t>
  </si>
  <si>
    <t>detskiy_sad_247@mail.ru</t>
  </si>
  <si>
    <t>Марченко Татьяна Юрьевна</t>
  </si>
  <si>
    <t>м12-02-026-00</t>
  </si>
  <si>
    <t>МБ ДОУ "Детский сад № 250"</t>
  </si>
  <si>
    <t>4218005332</t>
  </si>
  <si>
    <t>ул. Новоселов, 42</t>
  </si>
  <si>
    <t>61-41-81</t>
  </si>
  <si>
    <t>lokotosh.detsad250@yandex.ru</t>
  </si>
  <si>
    <t>Локотош Татьяна Викторовна</t>
  </si>
  <si>
    <t>М12-02-319-00</t>
  </si>
  <si>
    <t>МБ ДОУ "Детский сад № 252"</t>
  </si>
  <si>
    <t>4218102544</t>
  </si>
  <si>
    <t xml:space="preserve">ул. Олимпийская, №18 </t>
  </si>
  <si>
    <t>61-56-59</t>
  </si>
  <si>
    <t>mbdoy.252@mail.ru</t>
  </si>
  <si>
    <t>м12-02-027-00</t>
  </si>
  <si>
    <t>МБ ДОУ "Детский сад № 253"</t>
  </si>
  <si>
    <t>4218018691</t>
  </si>
  <si>
    <t>ул. Новоселов, 43</t>
  </si>
  <si>
    <t>61-41-96</t>
  </si>
  <si>
    <t>detckiycad253@mail.ru</t>
  </si>
  <si>
    <t>Каширина Ирина Александровна</t>
  </si>
  <si>
    <t>м12-02-029-00</t>
  </si>
  <si>
    <t>МБ ДОУ "Детский сад № 255"</t>
  </si>
  <si>
    <t>4218014665</t>
  </si>
  <si>
    <t>ул.Новоселов, 48</t>
  </si>
  <si>
    <t>61-40-72</t>
  </si>
  <si>
    <t>detsad255@mail.ru</t>
  </si>
  <si>
    <t>Озерова Наталья Николаевна</t>
  </si>
  <si>
    <t>м12-02-030-00</t>
  </si>
  <si>
    <t>МБ ДОУ "Детский сад № 256"</t>
  </si>
  <si>
    <t>4218017000</t>
  </si>
  <si>
    <t>ул. Авиаторов, 124</t>
  </si>
  <si>
    <t>61-20-82</t>
  </si>
  <si>
    <t>detskiysad256@mail.ru</t>
  </si>
  <si>
    <t>Шеловская Светлана Владимировна</t>
  </si>
  <si>
    <t>М12-02-318-00</t>
  </si>
  <si>
    <t>МБ ДОУ "Детский сад № 257"</t>
  </si>
  <si>
    <t>4218103058</t>
  </si>
  <si>
    <t xml:space="preserve">ул. Авиаторов, №91 А </t>
  </si>
  <si>
    <t>62-76-75</t>
  </si>
  <si>
    <t>small_country257@mail.ru</t>
  </si>
  <si>
    <t>Сбитнева Марина Михайловна</t>
  </si>
  <si>
    <t>м12-02-031-00</t>
  </si>
  <si>
    <t>МБ ДОУ "Детский сад № 258"</t>
  </si>
  <si>
    <t>4218008809</t>
  </si>
  <si>
    <t>ул. Мира, 4</t>
  </si>
  <si>
    <t>61-41-85</t>
  </si>
  <si>
    <t>dou258@mail.ru</t>
  </si>
  <si>
    <t>Евсейцева Наталья Викторовна</t>
  </si>
  <si>
    <t>м12-02-015-00</t>
  </si>
  <si>
    <t>МБ ДОУ "Детский сад № 260"</t>
  </si>
  <si>
    <t>4218016158</t>
  </si>
  <si>
    <t>ул. Новоселов, 63</t>
  </si>
  <si>
    <t>61-13-86</t>
  </si>
  <si>
    <t>eo-2101@yandex.ru</t>
  </si>
  <si>
    <t>Щелканова Ольга Алексеевна</t>
  </si>
  <si>
    <t>М12-02-322-00</t>
  </si>
  <si>
    <t>МБОУ ДО "Дом детского творчества №5"</t>
  </si>
  <si>
    <t>4218019430</t>
  </si>
  <si>
    <t xml:space="preserve">ул. Запсибовцев, 7а </t>
  </si>
  <si>
    <t>61-00-71</t>
  </si>
  <si>
    <t>ddt5_nk@mail.ru</t>
  </si>
  <si>
    <t>Шипилова Ирина Юрьевна</t>
  </si>
  <si>
    <t>м12-02-032-00</t>
  </si>
  <si>
    <t>МБОУ ДО "ДЮСШ №7"</t>
  </si>
  <si>
    <t>4218025593</t>
  </si>
  <si>
    <t>ул.Новоселов, 40</t>
  </si>
  <si>
    <t>62-76-56</t>
  </si>
  <si>
    <t>spshkola7@mail.ru</t>
  </si>
  <si>
    <t>Сероштан Василий Николаевич</t>
  </si>
  <si>
    <t>м12-02-003-00</t>
  </si>
  <si>
    <t>МБОУ "СОШ № 13"</t>
  </si>
  <si>
    <t>4218016704</t>
  </si>
  <si>
    <t>ул. Новоселов, 19</t>
  </si>
  <si>
    <t>61-01-31</t>
  </si>
  <si>
    <t>trizschool-13@yandex.ru</t>
  </si>
  <si>
    <t>Дробина Вера Анатольевна</t>
  </si>
  <si>
    <t>м12-02-004-00</t>
  </si>
  <si>
    <t>МБОУ "СОШ № 14"</t>
  </si>
  <si>
    <t>4218011978</t>
  </si>
  <si>
    <t>ул. Авиаторов, 106</t>
  </si>
  <si>
    <t>61-20-97</t>
  </si>
  <si>
    <t>sch14_priem@mail.ru</t>
  </si>
  <si>
    <t>Гарбарт Ольга Николаевна</t>
  </si>
  <si>
    <t>м12-02-005-00</t>
  </si>
  <si>
    <t>МБОУ "Гимназия № 32"</t>
  </si>
  <si>
    <t>4218004730</t>
  </si>
  <si>
    <t>ул. Новоселов, 53</t>
  </si>
  <si>
    <t>61-20-86</t>
  </si>
  <si>
    <t>sch32@rdtc.ru или 32school@mail.ru</t>
  </si>
  <si>
    <t>Суханова Татьяна Александровна</t>
  </si>
  <si>
    <t>м12-02-006-00</t>
  </si>
  <si>
    <t>МБОУ "СОШ № 36"</t>
  </si>
  <si>
    <t>4218020891</t>
  </si>
  <si>
    <t>ул. Олимпийская, 20</t>
  </si>
  <si>
    <t>61-27-13</t>
  </si>
  <si>
    <t>school36nk@mail.ru</t>
  </si>
  <si>
    <t>Хрипливец Евгения Владимировна</t>
  </si>
  <si>
    <t>м12-02-007-00</t>
  </si>
  <si>
    <t>МБНОУ "Гимназия № 59"</t>
  </si>
  <si>
    <t>4218010685</t>
  </si>
  <si>
    <t>ул. Косыгина, 73</t>
  </si>
  <si>
    <t>61-40-60</t>
  </si>
  <si>
    <t>gym59@rdtc.ru или gimn59nvkz@mail.ru</t>
  </si>
  <si>
    <t>Давыдова Ирина Владимировна</t>
  </si>
  <si>
    <t>м12-02-008-00</t>
  </si>
  <si>
    <t>МБОУ "СОШ № 65"</t>
  </si>
  <si>
    <t>4218004025</t>
  </si>
  <si>
    <t>ул. Косыгина, 63</t>
  </si>
  <si>
    <t>61-44-93</t>
  </si>
  <si>
    <t>school-65-nkz@mail.ru</t>
  </si>
  <si>
    <t>Шорохова  Инга Валерьевна</t>
  </si>
  <si>
    <t>м12-02-009-00</t>
  </si>
  <si>
    <t>МБОУ "Средняя общеобразовательная школа №77"</t>
  </si>
  <si>
    <t>4218017948</t>
  </si>
  <si>
    <t>ул. Косыгина,49</t>
  </si>
  <si>
    <t>61-03-97</t>
  </si>
  <si>
    <t>school-77@yandex.ru</t>
  </si>
  <si>
    <t>Зудина Галина Александровна</t>
  </si>
  <si>
    <t>м12-02-010-00</t>
  </si>
  <si>
    <t>МБОУ "СОШ № 94"</t>
  </si>
  <si>
    <t>4218016800</t>
  </si>
  <si>
    <t>ул. Авиаторов,74</t>
  </si>
  <si>
    <t>61-62-21</t>
  </si>
  <si>
    <t>school94_nvkz@mail.ru</t>
  </si>
  <si>
    <t>Гранкина Надежда Ивановна</t>
  </si>
  <si>
    <t>м12-02-011-00</t>
  </si>
  <si>
    <t>МБОУ "СОШ № 107"</t>
  </si>
  <si>
    <t>4218020193</t>
  </si>
  <si>
    <t>ул. Авиаторов, 47</t>
  </si>
  <si>
    <t>62-44-56</t>
  </si>
  <si>
    <t>school107@list.ru</t>
  </si>
  <si>
    <t>Ляпустина Наталья Владимировна</t>
  </si>
  <si>
    <t>М12-02-316-00</t>
  </si>
  <si>
    <t>МКОУ "Детский дом-школа №95"</t>
  </si>
  <si>
    <t>ул.Климасенко,15</t>
  </si>
  <si>
    <t>53-49-96</t>
  </si>
  <si>
    <t>dd95@rambler.ru</t>
  </si>
  <si>
    <t>Неугодников Я.В.</t>
  </si>
  <si>
    <t>Шестакова Н.А.</t>
  </si>
  <si>
    <t>М12-02-224-00</t>
  </si>
  <si>
    <t xml:space="preserve">муниципальное бюджетное дошкольное образовательное учреждение "Детский сад №4" </t>
  </si>
  <si>
    <t>654041, г.Новокузнецк,     ул.Циолковского, 4а</t>
  </si>
  <si>
    <t>71-69-94</t>
  </si>
  <si>
    <t>detsad4kv@mail.ru</t>
  </si>
  <si>
    <t>Суслова Татьяна Ивановна</t>
  </si>
  <si>
    <t>М12-02-324-00</t>
  </si>
  <si>
    <t xml:space="preserve">муниципальное бюджетное дошкольное образовательное учреждение "Детский сад №14" </t>
  </si>
  <si>
    <t>654063, г.Новокузнецк, ул.К.Маркса, 7 А</t>
  </si>
  <si>
    <t>32-03-73</t>
  </si>
  <si>
    <t>olgavik1973@bk.ru</t>
  </si>
  <si>
    <t>Ракова Ольга Викторовна</t>
  </si>
  <si>
    <t>М12-02-325-00</t>
  </si>
  <si>
    <t xml:space="preserve">муниципальное бюджетное дошкольное образовательное учреждение "Детский сад №15" </t>
  </si>
  <si>
    <t>654028, г.Новокузнецк, ул.Жасминная, 29</t>
  </si>
  <si>
    <t>39-14-11</t>
  </si>
  <si>
    <t>detskijsad-15@yandex.ru</t>
  </si>
  <si>
    <t>Вороненко Елена Вениаминовна</t>
  </si>
  <si>
    <t>М12-02-228-00</t>
  </si>
  <si>
    <t xml:space="preserve">муниципальное бюджетное дошкольное образовательное учреждение "Детский сад №30"  </t>
  </si>
  <si>
    <t>654063,  г.Новокузнецк,      ул.К.Маркса, 1а</t>
  </si>
  <si>
    <t>73-07-18</t>
  </si>
  <si>
    <t>Tepliashina.Tanya@yandex.ru</t>
  </si>
  <si>
    <t>Тепляшина Татьяна Викторовна</t>
  </si>
  <si>
    <t>М12-02-229-00</t>
  </si>
  <si>
    <t xml:space="preserve">муниципальное бюджетное дошкольное образовательное учреждение "Детский сад №31" </t>
  </si>
  <si>
    <t>654063, г.Новокузнецк, ул.В.Соломиной,15а</t>
  </si>
  <si>
    <t>73-31-89</t>
  </si>
  <si>
    <t>inessa612@mail.ru</t>
  </si>
  <si>
    <t>Желтышева Инесса Дмитриевна</t>
  </si>
  <si>
    <t>М12-02-230-00</t>
  </si>
  <si>
    <t xml:space="preserve">муниципальное бюджетное дошкольное образовательное учреждение "Детский сад №45" </t>
  </si>
  <si>
    <t>654079, г.Новокузнецк,        ул. Глинки, 18</t>
  </si>
  <si>
    <t>72-18-21</t>
  </si>
  <si>
    <t>detskijjsad452011@yandex.ru</t>
  </si>
  <si>
    <t>Неустроева Наталья Владимировна</t>
  </si>
  <si>
    <t>М12-02-233-00</t>
  </si>
  <si>
    <t xml:space="preserve">муниципальное бюджетное дошкольное образовательное учреждение "Детский сад №73" </t>
  </si>
  <si>
    <t>654102, г.Новокузнецк,  ул.Серпуховская, 44</t>
  </si>
  <si>
    <t>99-86-65</t>
  </si>
  <si>
    <t>mdoudetsad73@yandex.ru</t>
  </si>
  <si>
    <t>Дербенева Жанна Владимировна</t>
  </si>
  <si>
    <t>99-89-65</t>
  </si>
  <si>
    <t>М12-02-234-00</t>
  </si>
  <si>
    <t xml:space="preserve">муниципальное бюджетное дошкольное образовательное учреждение "Детский сад №79" </t>
  </si>
  <si>
    <t>654027, г.Новокузнецк,    ул.Мичурина, 5а</t>
  </si>
  <si>
    <t>72-02-92</t>
  </si>
  <si>
    <t>teremok79@yandex.ru</t>
  </si>
  <si>
    <t>Бибекина Ольга Геннадьевна</t>
  </si>
  <si>
    <t>М12-02-235-00</t>
  </si>
  <si>
    <t xml:space="preserve">муниципальное бюджетное дошкольное образовательное учреждение "Детский сад №94" </t>
  </si>
  <si>
    <t>654079,  г.Новокузнецк,        ул.Глинки, 16</t>
  </si>
  <si>
    <t>72-18-20</t>
  </si>
  <si>
    <t xml:space="preserve">TATYANA18.08.W@mail.ru  </t>
  </si>
  <si>
    <t>Ивлева Оксана Николаевна</t>
  </si>
  <si>
    <t>М12-02-236-00</t>
  </si>
  <si>
    <t xml:space="preserve">муниципальное бюджетное дошкольное образовательное учреждение "Детский сад №114" </t>
  </si>
  <si>
    <t>654079,  г.Новокузнецк,   ул.Мичурина, 25 А</t>
  </si>
  <si>
    <t>72-38-30</t>
  </si>
  <si>
    <t>alenyshka114@mail.ru</t>
  </si>
  <si>
    <t>Фомина Ирина Михайловна</t>
  </si>
  <si>
    <t>М12-02-237-00</t>
  </si>
  <si>
    <t>муниципальное бюджетное дошкольное образовательное учреждение "Детский сад №115"</t>
  </si>
  <si>
    <t>654063,  г.Новокузнецк,    ул.Батюшкова,17а</t>
  </si>
  <si>
    <t>71-82-92</t>
  </si>
  <si>
    <t>detcad115@mail.ru</t>
  </si>
  <si>
    <t>Брейкина Елена Борисовна</t>
  </si>
  <si>
    <t>М12-02-238-00</t>
  </si>
  <si>
    <t xml:space="preserve">муниципальное бюджетное дошкольное образовательное учреждение "Детский сад №120" </t>
  </si>
  <si>
    <t>654041,  г.Новокузнецк,     ул.Транспортная, 55</t>
  </si>
  <si>
    <t>71-69-93</t>
  </si>
  <si>
    <t>mbdou120@yandex.ru</t>
  </si>
  <si>
    <t>Парахина Екатерина Евгеньевна</t>
  </si>
  <si>
    <t>М12-02-239-00</t>
  </si>
  <si>
    <t xml:space="preserve">муниципальное бюджетное дошкольное образовательное учреждение "Детский сад №123" </t>
  </si>
  <si>
    <t>654014, г.Новокузнецк,      ул.Литейная, 82</t>
  </si>
  <si>
    <t>72-31-64</t>
  </si>
  <si>
    <t>123mdou@mail.ru</t>
  </si>
  <si>
    <t>Алексеева Ольга Константиновна</t>
  </si>
  <si>
    <t>М12-02-240-00</t>
  </si>
  <si>
    <t xml:space="preserve">муниципальное бюджетное дошкольное образовательное учреждение "Детский сад №132" </t>
  </si>
  <si>
    <t>654079,  г.Новокузнецк,           пр.Курако, 25а</t>
  </si>
  <si>
    <t>72-57-59</t>
  </si>
  <si>
    <t>detskijjsad-132@rambler.ru</t>
  </si>
  <si>
    <t>Шелтаненко Елена Николаевна</t>
  </si>
  <si>
    <t>М12-02-242-00</t>
  </si>
  <si>
    <t xml:space="preserve">муниципальное бюджетное дошкольное образовательное учреждение "Детский сад №244" </t>
  </si>
  <si>
    <t>654063, г.Новокузнецк,    ул.Батюшкова, 7а</t>
  </si>
  <si>
    <t>71-24-28</t>
  </si>
  <si>
    <t>1407720@rambler.ru</t>
  </si>
  <si>
    <t>Агентаева Ирина Юрьевна</t>
  </si>
  <si>
    <t>М12-02-243-00</t>
  </si>
  <si>
    <t xml:space="preserve">муниципальное бюджетное дошкольное образовательное учреждение "Детский сад №274" </t>
  </si>
  <si>
    <t>654045, г.Новокузнецк,     ул.В.Редаково, 102</t>
  </si>
  <si>
    <t>72-72-54</t>
  </si>
  <si>
    <t>rechetnikovasv@mail.ru</t>
  </si>
  <si>
    <t>Решетникова Светлана Викторовна</t>
  </si>
  <si>
    <t>М12-02-244-00</t>
  </si>
  <si>
    <t xml:space="preserve">муниципальное бюджетное дошкольное образовательное учреждение "Детский сад №276" </t>
  </si>
  <si>
    <t>654063,  г.Новокузнецк,   ул.В.Соломиной, 10-А</t>
  </si>
  <si>
    <t>73-31-85</t>
  </si>
  <si>
    <t>rjabinka276@mail.ru</t>
  </si>
  <si>
    <t>Тумайкина Марина Николаевна</t>
  </si>
  <si>
    <t>М12-02-245-00</t>
  </si>
  <si>
    <t xml:space="preserve">муниципальное бюджетное дошкольное образовательное учреждение "Детский сад № 279" </t>
  </si>
  <si>
    <t>654102, г.Новокузнецк,  ул.Кубинская, 33</t>
  </si>
  <si>
    <t>99-21-27</t>
  </si>
  <si>
    <t>sadik279@rambler.ru</t>
  </si>
  <si>
    <t>Лычко Ирина Владимировна</t>
  </si>
  <si>
    <t>М12-02-246-00</t>
  </si>
  <si>
    <t>муниципальное бюджетное общеобразовательное учреждение "Основная общеобразовательная школа N 1"</t>
  </si>
  <si>
    <t>654045, г.Новокузнецк,     ул.Пролетарская, 81</t>
  </si>
  <si>
    <t>72-31-67</t>
  </si>
  <si>
    <t>pervaja-school@yandex.ru</t>
  </si>
  <si>
    <t>Вожик Светлана Викторовна</t>
  </si>
  <si>
    <t>М12-02-247-00</t>
  </si>
  <si>
    <t>муниципальное бюджетное общеобразовательное учреждение "Средняя общеобразовательная школа N6"</t>
  </si>
  <si>
    <t>654041,  г.Новокузнецк,     ул.Транспортная, 57</t>
  </si>
  <si>
    <t>71-65-92</t>
  </si>
  <si>
    <t xml:space="preserve">school-6-nvkz@mail.ru </t>
  </si>
  <si>
    <t>Сазанович Егор Дмитриевич</t>
  </si>
  <si>
    <t>М12-02-248-00</t>
  </si>
  <si>
    <t>муниципальное бюджетное общеобразовательное учреждение "Средняя общеобразовательная школа N 8"</t>
  </si>
  <si>
    <t>654027,  г.Новокузнецк,      ул.Куйбышева, 4</t>
  </si>
  <si>
    <t>72-51-06</t>
  </si>
  <si>
    <t>sch_8@mail.ru</t>
  </si>
  <si>
    <t>Юрченко Татьяна Алексеевна</t>
  </si>
  <si>
    <t>Жогов Юрий Васильевич</t>
  </si>
  <si>
    <t>М12-02-249-00</t>
  </si>
  <si>
    <t>муниципальное бюджетное общеобразовательное учреждение "Средняя общеобразовательная школа N 9 имени В.К. Демидова"</t>
  </si>
  <si>
    <t>654063,  г.Новокузнецк,    ул.К.Маркса, 5   ул.Челюскина, 16</t>
  </si>
  <si>
    <t>73-01-36</t>
  </si>
  <si>
    <t xml:space="preserve">school9demid@yandex.ru  </t>
  </si>
  <si>
    <t>Распопова Татьяна Валерьевна</t>
  </si>
  <si>
    <t>М12-02-250-00</t>
  </si>
  <si>
    <t>муниципальное бюджетное общеобразовательное учреждение "Основная общеобразовательная школа N23"</t>
  </si>
  <si>
    <t>654045, г.Новокузнецк,    ул.В.Редаково, 104</t>
  </si>
  <si>
    <t>72-32-10</t>
  </si>
  <si>
    <t xml:space="preserve">nov_sc23@mail.ru  </t>
  </si>
  <si>
    <t>Бородина Наталья Михайловна</t>
  </si>
  <si>
    <t>М12-02-251-00</t>
  </si>
  <si>
    <t>муниципальноебюджетное  общеобразовательное учреждение "Средняя общеобразовательная школа N 37"</t>
  </si>
  <si>
    <t>654036,  г.Новокузнецк,    ул.Варшавская, 2</t>
  </si>
  <si>
    <t>72-31-69</t>
  </si>
  <si>
    <t>mou_sc-37@mail.ru</t>
  </si>
  <si>
    <t>Апанаева Лариса Леонидовна</t>
  </si>
  <si>
    <t>М12-02-252-00</t>
  </si>
  <si>
    <t>муниципальное бюджетное общеобразовательное учреждение "Основная общеобразовательная школа N 43"</t>
  </si>
  <si>
    <t>654028, г.Новокузнецк,  ул.Жасминная, 8</t>
  </si>
  <si>
    <t>73-42-63</t>
  </si>
  <si>
    <t xml:space="preserve">schkola43-2014@yandex.ru </t>
  </si>
  <si>
    <t>Вожик Юна Анатольевна</t>
  </si>
  <si>
    <t>М12-02-253-00</t>
  </si>
  <si>
    <t>муниципальное бюджетное общеобразовательное учреждение         "Средняя общеобразовательная школа N 47"</t>
  </si>
  <si>
    <t>654063, г.Новокузнецк, ул.В.Соломиной, 12</t>
  </si>
  <si>
    <t>73-43-08</t>
  </si>
  <si>
    <t xml:space="preserve">lits47nvkz@yandex.ru </t>
  </si>
  <si>
    <t>Новоселов Дмитрий Валентинович</t>
  </si>
  <si>
    <t>М12-02-255-00</t>
  </si>
  <si>
    <t>муниципальное бюджетное общеобразовательное учреждение "Средняя общеобразовательная школа N 69"</t>
  </si>
  <si>
    <t>654102, г.Новокузнецк,  ул.Экскаваторная,4а</t>
  </si>
  <si>
    <t>99-86-01</t>
  </si>
  <si>
    <t xml:space="preserve">mouschool69@yandex.ru </t>
  </si>
  <si>
    <t>Кель Татьяна Анатольевна</t>
  </si>
  <si>
    <t>М12-02-256-00</t>
  </si>
  <si>
    <t>муниципальное бюджетное общеобразовательное учреждение "Гимназия N 73"</t>
  </si>
  <si>
    <t>654041,  г.Новокузнецк,    ул.Батюшкова, 3</t>
  </si>
  <si>
    <t>71-78-15</t>
  </si>
  <si>
    <t xml:space="preserve">mougimnazia73@rambler.ru   </t>
  </si>
  <si>
    <t>Одинец Тамара Борисовна</t>
  </si>
  <si>
    <t>М12-02-259-00</t>
  </si>
  <si>
    <t>муниципальное бюджетное общеобразовательное учреждение "Средняя общеобразовательная школа N 92"</t>
  </si>
  <si>
    <t>654029,  г.Новокузнецк,     ул.Вокзальная, 29</t>
  </si>
  <si>
    <t>73-67-72</t>
  </si>
  <si>
    <t xml:space="preserve">School92nov@yandex.ru </t>
  </si>
  <si>
    <t>Кольцова Тамара Александровна</t>
  </si>
  <si>
    <t>М12-02-260-00</t>
  </si>
  <si>
    <t>муниципальное бюджетное общеобразовательное учреждение "Основная общеобразовательная школа N 98"</t>
  </si>
  <si>
    <t>654027,    г.Новокузнецк,                    ул.С-Гвардейцев, 16</t>
  </si>
  <si>
    <t>72-38-03</t>
  </si>
  <si>
    <t xml:space="preserve">mousosch98@mail.ru  </t>
  </si>
  <si>
    <t>Ермолаев Дмитрий Альбертович</t>
  </si>
  <si>
    <t>М12-02-263-00</t>
  </si>
  <si>
    <t>Муниципальное бюджетное образовательное учреждение дополнительного образования детей "Дом детского творчества № 2"</t>
  </si>
  <si>
    <t>654063,  г.Новокузнецк,       ул.Челюскина, 24</t>
  </si>
  <si>
    <t>73-14-80</t>
  </si>
  <si>
    <t>ddt_2@bk.ru</t>
  </si>
  <si>
    <t>Бендер Эльза Ивановна</t>
  </si>
  <si>
    <t>Комитет образования и науки администрации города Новокузнецка</t>
  </si>
  <si>
    <t>М12-02-268-00</t>
  </si>
  <si>
    <t>муниципальное бюджетное образовательное учреждение дополнительного образования детей "Детско-юношеский центр "Уголек"</t>
  </si>
  <si>
    <t>ул. Р.Зорге, 10</t>
  </si>
  <si>
    <t>31-66-22</t>
  </si>
  <si>
    <t>duts-ygolok@yandex.ru</t>
  </si>
  <si>
    <t>Музылева Зоя Ивановна</t>
  </si>
  <si>
    <t>Управление закупок администрации г.Новокузнецка</t>
  </si>
  <si>
    <t>М12-02-269-00</t>
  </si>
  <si>
    <t>муниципальное бюджетное общеобразовательное учреждение "Средняя общеобразовательная школа № 60"</t>
  </si>
  <si>
    <t>ул. Дузенко, 14а</t>
  </si>
  <si>
    <t>31-07-59</t>
  </si>
  <si>
    <t>shkola60-kuz@yandex.ru</t>
  </si>
  <si>
    <t>Янькин Дмитрий Валерьевич</t>
  </si>
  <si>
    <t>М12-02-270-00</t>
  </si>
  <si>
    <t>муниципальное бюджетное общеобразовательное учреждение "Средняя общеобразовательная школа № 64"</t>
  </si>
  <si>
    <t>ул. Радищева, 24</t>
  </si>
  <si>
    <t>31-12-87</t>
  </si>
  <si>
    <t>school64@list.ru</t>
  </si>
  <si>
    <t>Родионова Светлана Васильевна</t>
  </si>
  <si>
    <t>М12-02-272-00</t>
  </si>
  <si>
    <t>муниципальное бюджетное общеобразовательное учреждение "Средняя общеобразовательная школа № 56"</t>
  </si>
  <si>
    <t>ул. Новобайдаевская, 9</t>
  </si>
  <si>
    <t>34-42-79</t>
  </si>
  <si>
    <t>school_56@mail.ru</t>
  </si>
  <si>
    <t>Тамбовцева Людмила Леонтьевна</t>
  </si>
  <si>
    <t>М12-02-273-00</t>
  </si>
  <si>
    <t>муниципальное бюджетное общеобразовательное учреждение "Средняя общеобразовательная школа № 61"</t>
  </si>
  <si>
    <t>ул. Тузовского, 17</t>
  </si>
  <si>
    <t>31-06-22</t>
  </si>
  <si>
    <t>abashevo61@rambler.ru</t>
  </si>
  <si>
    <t>Ковтун Светлана Юрьевна</t>
  </si>
  <si>
    <t>M12-02-078-00</t>
  </si>
  <si>
    <t>муниципальное бюджетное учреждение дополнительного образования "Центр дополнительного образования "Вектор"</t>
  </si>
  <si>
    <t>ул. Пушкина, 6</t>
  </si>
  <si>
    <t>38-67-64</t>
  </si>
  <si>
    <t>sut2-nkz@mail.ru</t>
  </si>
  <si>
    <t>и.о. директора</t>
  </si>
  <si>
    <t>Нестерова Зоя Владимировна</t>
  </si>
  <si>
    <t>М12-02-276-00</t>
  </si>
  <si>
    <t>муниципальное бюджетное общеобразовательное учреждение "Лицей № 27"</t>
  </si>
  <si>
    <t>ул. 40 лет Победы, 9</t>
  </si>
  <si>
    <t>34-41-76</t>
  </si>
  <si>
    <t>Licey27@yandex.ru</t>
  </si>
  <si>
    <t>Шерер Татьяна Александровна</t>
  </si>
  <si>
    <t>М12-02-277-00</t>
  </si>
  <si>
    <t>муниципальное бюджетное дошкольное образовательное учреждение "Детский сад № 37" общеразвивающего вида с приоритетным осуществлением деятельности по социально-личностному развитию детей</t>
  </si>
  <si>
    <t>пр. Шахтеров, 30б</t>
  </si>
  <si>
    <t>34-41-54</t>
  </si>
  <si>
    <t>mdou-nk.ds37@yandex.ru</t>
  </si>
  <si>
    <t>Токмакова Марина Ивановна</t>
  </si>
  <si>
    <t>М12-02-278-00</t>
  </si>
  <si>
    <t>муниципальное нетиповое бюджетное общеобразовательное учреждение "Лицей № 76"</t>
  </si>
  <si>
    <t>ул. 40 лет Победы, 17</t>
  </si>
  <si>
    <t>34-41-55</t>
  </si>
  <si>
    <t>licey76@mail.ru</t>
  </si>
  <si>
    <t>Иванова Татьяна Валентиновна</t>
  </si>
  <si>
    <t>М12-02-279-00</t>
  </si>
  <si>
    <t>муниципальное бюджетное общеобразовательное учреждение "Основная общеобразовательная школа № 83"</t>
  </si>
  <si>
    <t>ул. Маркшейдерская, 12</t>
  </si>
  <si>
    <t>31-01-58</t>
  </si>
  <si>
    <t>skule831@rambler.ru</t>
  </si>
  <si>
    <t>Яковенко Ольга Александровна</t>
  </si>
  <si>
    <t>М12-02-281-00</t>
  </si>
  <si>
    <t>муниципальное бюджетное общеобразовательное учреждение "Основная общеобразовательная школа № 28"</t>
  </si>
  <si>
    <t>ул. Интернатная, 2</t>
  </si>
  <si>
    <t>38-93-51</t>
  </si>
  <si>
    <t>pritomsc28@mail.ru</t>
  </si>
  <si>
    <t>Кошелев Алексей Алексеевич</t>
  </si>
  <si>
    <t>М12-02-282-00</t>
  </si>
  <si>
    <t>муниципальное бюджетное общеобразовательное учреждение "Средняя общеобразовательная школа № 29"</t>
  </si>
  <si>
    <t>ул. Разведчиков, 46</t>
  </si>
  <si>
    <t>31-20-56</t>
  </si>
  <si>
    <t>shkola29@inbox.ru</t>
  </si>
  <si>
    <t>Плетнева Лариса Анатольевна</t>
  </si>
  <si>
    <t>М12-02-283-00</t>
  </si>
  <si>
    <t>муниципальное бюджетное вечернее (сменное) общеобразовательное учреждение "Открытая (сменная) общеобразовательная школа №86"</t>
  </si>
  <si>
    <t>пер. Ульяновский, 12</t>
  </si>
  <si>
    <t>31-10-38</t>
  </si>
  <si>
    <t>scool86nvkz@mail.ru</t>
  </si>
  <si>
    <t>Герасимов Валерий Кириллович</t>
  </si>
  <si>
    <t>М12-02-284-00</t>
  </si>
  <si>
    <t>муниципальное бюджетное дошкольное образовательное учреждение "Детский сад № 203" общеразвивающего вида с приоритетным осуществлением деятельности по художественно-эстетическому развитию детей</t>
  </si>
  <si>
    <t>ул. Зыряновская, 76а</t>
  </si>
  <si>
    <t>38-78-93</t>
  </si>
  <si>
    <t>mdou203@mail.ru</t>
  </si>
  <si>
    <t>Козина Анна Николаевна</t>
  </si>
  <si>
    <t>М12-02-286-00</t>
  </si>
  <si>
    <t>муниципальное бюджетное дошкольное образовательное учреждение "Детский сад № 36" комбинированного вида</t>
  </si>
  <si>
    <t>ул. Пушкина, 14</t>
  </si>
  <si>
    <t>31-18-01</t>
  </si>
  <si>
    <t>mdoy36@yandex.ru</t>
  </si>
  <si>
    <t>Ступак Лариса Анатольевна</t>
  </si>
  <si>
    <t>М12-02-287-00</t>
  </si>
  <si>
    <t>муниципальное бюджетное дошкольное образовательное учреждение "Детский сад № 245" общеразвивающего вида с приоритетным осуществлением деятельности по социально-личностному развитию детей</t>
  </si>
  <si>
    <t>ул. Севастопольская, 12</t>
  </si>
  <si>
    <t>31-19-87</t>
  </si>
  <si>
    <t>detskisad245@yandex.ru</t>
  </si>
  <si>
    <t>Витюк Светлана Сергеевна</t>
  </si>
  <si>
    <t>М12-02-290-00</t>
  </si>
  <si>
    <t>муниципальное бюджетное дошкольное образовательное учреждение "Детский сад № 19" общеразвивающего вида с приоритетным осуществлением деятельности по физическому развитию детей</t>
  </si>
  <si>
    <t>ул. Тульская , 27А</t>
  </si>
  <si>
    <t>38-23-39</t>
  </si>
  <si>
    <t>mdouds19@mail.ru</t>
  </si>
  <si>
    <t>Шипунова Светлана Анатольевна</t>
  </si>
  <si>
    <t>М12-02-291-00</t>
  </si>
  <si>
    <t>муниципальное бюджетное дошкольное образовательное учреждение "Детский сад № 223" комбинированного вида</t>
  </si>
  <si>
    <t>ул. Пржевальского, 18</t>
  </si>
  <si>
    <t>38-63-59</t>
  </si>
  <si>
    <t>annazimn@mail.ru</t>
  </si>
  <si>
    <t>Зимницкая Анна Валентиновна</t>
  </si>
  <si>
    <t>М12-02-292-00</t>
  </si>
  <si>
    <t>муниципальное бюджетное дошкольное образовательное учреждение "Детский сад № 97" общеразвивающего вида с приоритетным осуществлением деятельности по физическому развитию детей</t>
  </si>
  <si>
    <t>ул. Капитальная, 4а</t>
  </si>
  <si>
    <t>38-95-50</t>
  </si>
  <si>
    <t>d_SAD97@mail.ru</t>
  </si>
  <si>
    <t>Тихонова Наталья Николаевна</t>
  </si>
  <si>
    <t>М12-02-293-00</t>
  </si>
  <si>
    <t>муниципальное бюджетное дошкольное образовательное учреждение "Детский сад № 96" общеразвивающего вида с приоритетным осуществлением деятельности по физическому развитию детей</t>
  </si>
  <si>
    <t>ул. Р.Зорге , 38</t>
  </si>
  <si>
    <t>34-42-78</t>
  </si>
  <si>
    <t>mbdou96@mail.ru</t>
  </si>
  <si>
    <t>Сахарцева Юлия Павловна</t>
  </si>
  <si>
    <t>М12-02-289-00</t>
  </si>
  <si>
    <t>муниципальное бюджетное дошкольное образовательное учреждение "Детский сад № 239" общеразвивающего вида с приоритетным осуществлением деятельности по социально - личностному развитию воспитанников</t>
  </si>
  <si>
    <t>ул. Радищева, 12</t>
  </si>
  <si>
    <t>38-60-33</t>
  </si>
  <si>
    <t>ds239nov@mail.ru</t>
  </si>
  <si>
    <t>Аникина Ольга Васильевна</t>
  </si>
  <si>
    <t>М12-02-295-00</t>
  </si>
  <si>
    <t>муниципальное бюджетное дошкольное образовательное учреждение "Детский сад № 243" комбинированного вида</t>
  </si>
  <si>
    <t>ул. Радищева, 8</t>
  </si>
  <si>
    <t>38-64-36</t>
  </si>
  <si>
    <t>detskisad243@mail.ru</t>
  </si>
  <si>
    <t>Ломакова Ольга Владимировна</t>
  </si>
  <si>
    <t>М12-02-296-00</t>
  </si>
  <si>
    <t>муниципальное бюджетное дошкольное образовательное учреждение "Детский сад № 16" комбинированного вида</t>
  </si>
  <si>
    <t>ул. Р.Зорге , 12</t>
  </si>
  <si>
    <t>34-55-24</t>
  </si>
  <si>
    <t xml:space="preserve"> &lt;detsadn16@mail.ru&gt;</t>
  </si>
  <si>
    <t>Гусева Надежда Адамовна</t>
  </si>
  <si>
    <t>М12-02-297-00</t>
  </si>
  <si>
    <t>муниципальное бюджетное дошкольное образовательное учреждение "Детский сад № 125" общеразвивающего вида с приоритетным осуществлением деятельности по физическому развитию детей</t>
  </si>
  <si>
    <t>ул. Новаторов, 7а</t>
  </si>
  <si>
    <t>38-60-51</t>
  </si>
  <si>
    <t>dou-125@yandex.ru</t>
  </si>
  <si>
    <t>Судакова Яна Николаевна</t>
  </si>
  <si>
    <t>М12-02-299-00</t>
  </si>
  <si>
    <t>муниципальное бюджетное дошкольное образовательное учреждение "Детский сад № 246" общеразвивающего вида с приоритетным осуществлением деятельности по физическому развитию детей</t>
  </si>
  <si>
    <t>пр. Шахтеров, 22</t>
  </si>
  <si>
    <t>34-41-74</t>
  </si>
  <si>
    <t>bitmokaevaelena@mail.ru</t>
  </si>
  <si>
    <t>Битмокаева Елена Анатольевна</t>
  </si>
  <si>
    <t>М12-02-300-00</t>
  </si>
  <si>
    <t>муниципальное бюджетное дошкольное образовательное учреждение "Детский сад № 43" комбинированного вида</t>
  </si>
  <si>
    <t>ул. Разведчиков, 40а</t>
  </si>
  <si>
    <t>31-06-44</t>
  </si>
  <si>
    <t>detskiisad43@yandex.ru</t>
  </si>
  <si>
    <t>Очеретная Ирина Владимировна</t>
  </si>
  <si>
    <t>М12-02-304-00</t>
  </si>
  <si>
    <t>муниципальное бюджетное дошкольное образовательное учреждение "Детский сад № 259" общеразвивающего вида с приоритетным осуществлением деятельности по социально-личностному развитию детей</t>
  </si>
  <si>
    <t>ул. 40 лет Победы, 19</t>
  </si>
  <si>
    <t>34-02-77</t>
  </si>
  <si>
    <t>ds259@bk.ru</t>
  </si>
  <si>
    <t>Ленц Анастасия Евгеньевна</t>
  </si>
  <si>
    <t>М12-02-323-00</t>
  </si>
  <si>
    <t>муниципальное бюджетное дошкольное образовательное учреждение "Детский сад № 20"</t>
  </si>
  <si>
    <t>ул. Братьев Сизых, 12</t>
  </si>
  <si>
    <t>32-20-73</t>
  </si>
  <si>
    <t>mbdou-20@mail.ru</t>
  </si>
  <si>
    <t>Ястребова Светлана Сергеевна</t>
  </si>
  <si>
    <t>М12-02-209-00</t>
  </si>
  <si>
    <t>муниципальное бюджетное образовательное учреждение "Гимназия № 10"</t>
  </si>
  <si>
    <t>654034, ул. Шункова, 6</t>
  </si>
  <si>
    <t>37-34-63</t>
  </si>
  <si>
    <t>marina37_0469@mail.ru</t>
  </si>
  <si>
    <t>Порядина Татьяна Валерьевна</t>
  </si>
  <si>
    <t>44ФЗ,          223ФЗ</t>
  </si>
  <si>
    <t>через уполномоченный орган, самостоятельно</t>
  </si>
  <si>
    <t>М12-02-210-00</t>
  </si>
  <si>
    <t>муниципальное бюджетное общеобразовательное учреждение «Основная общеобразовательная школа № 24»</t>
  </si>
  <si>
    <t>654034, ул. Ленина, 119</t>
  </si>
  <si>
    <t>37-14-83, 37-39-95</t>
  </si>
  <si>
    <t>school24-plv@mail.ru</t>
  </si>
  <si>
    <t>Воробина Татьяна Витальевна</t>
  </si>
  <si>
    <t xml:space="preserve">44ФЗ      </t>
  </si>
  <si>
    <t>М12-02-211-00</t>
  </si>
  <si>
    <t xml:space="preserve">муниципальное бюджетное общеобразовательное учреждение «Средняя общеобразовательная школа № 50» </t>
  </si>
  <si>
    <t>654034, ул. Шункова, 26</t>
  </si>
  <si>
    <t>37-75-29, 37-62-58, 37-77-96</t>
  </si>
  <si>
    <t>school50_06@mail.ru</t>
  </si>
  <si>
    <t>Шелегина Анна Владимировна</t>
  </si>
  <si>
    <t>М12-02-212-00</t>
  </si>
  <si>
    <t xml:space="preserve">муниципальное бюджетное общеобразовательное учреждение «Средняя общеобразовательная школа № 71» </t>
  </si>
  <si>
    <t>654034, ул. Бугарева, 17</t>
  </si>
  <si>
    <t>37-48-31, 37-48-53</t>
  </si>
  <si>
    <t>schools71@rambler.ru</t>
  </si>
  <si>
    <t>Васюченко Константин Петрович</t>
  </si>
  <si>
    <t>М12-02-213-00</t>
  </si>
  <si>
    <t>муниципальное бюджетное общеобразовательное учреждение «Основная общеобразовательная школа № 100 им. С.Е. Цветкова»</t>
  </si>
  <si>
    <t>654032, ул. Народная, 27</t>
  </si>
  <si>
    <t>37-87-77, 37-62-07, 37-17-72</t>
  </si>
  <si>
    <t>school_100nk@mail.ru</t>
  </si>
  <si>
    <t>Ядыкин Михаил Михайлович</t>
  </si>
  <si>
    <t>М12-02-214-00</t>
  </si>
  <si>
    <t>муниципальное  бюджетное общеобразовательное учреждение «Лицей № 104»</t>
  </si>
  <si>
    <t>654034, пер. Шестакова, 17</t>
  </si>
  <si>
    <t>37-58-68, 37-62-82, 37-75-81</t>
  </si>
  <si>
    <t>nvkzlicey104@mail.ru</t>
  </si>
  <si>
    <t>Арыкова Альбина Викторовна</t>
  </si>
  <si>
    <t>М12-02-191-00</t>
  </si>
  <si>
    <t>муниципальное бюджетное дошкольное образовательное учреждение «Детский сад № 25» общеразвивающего вида</t>
  </si>
  <si>
    <t>654015, ул. Смирнова, 1</t>
  </si>
  <si>
    <t>37-74-63</t>
  </si>
  <si>
    <t>yance-nataya@yndex.ru</t>
  </si>
  <si>
    <t>Заведующая</t>
  </si>
  <si>
    <t>Янцен Наталья Юрьевна</t>
  </si>
  <si>
    <t>М12-02-194-00</t>
  </si>
  <si>
    <t xml:space="preserve">муниципальное бюджетное дошкольное образовательное учреждение «Детский сад № 49» </t>
  </si>
  <si>
    <t>654034, ул. Петракова, 42а</t>
  </si>
  <si>
    <t>37-85-69</t>
  </si>
  <si>
    <t>mdou-49@mail.ru</t>
  </si>
  <si>
    <t>Поветкина Екатерина Дмитриевна</t>
  </si>
  <si>
    <t>М12-02-196-00</t>
  </si>
  <si>
    <t xml:space="preserve">муниципальное бюджетное дошкольное образовательное учреждение «Детский сад № 84» </t>
  </si>
  <si>
    <t>654015, ул. Обнорского, 7а</t>
  </si>
  <si>
    <t>37-19-81</t>
  </si>
  <si>
    <t>mdoy84@gmail.ru</t>
  </si>
  <si>
    <t>Гончарова Ольга Николаевна</t>
  </si>
  <si>
    <t>М12-02-198-00</t>
  </si>
  <si>
    <t xml:space="preserve">муниципальное бюджетное дошкольное образовательное учреждение «Детский сад № 139» </t>
  </si>
  <si>
    <t>654015, ул. Шункова, 15а</t>
  </si>
  <si>
    <t>37-77-65</t>
  </si>
  <si>
    <t>mdou.139@yandex.ru</t>
  </si>
  <si>
    <t>Риттер Светлана Сергеевна</t>
  </si>
  <si>
    <t>М12-02-199-00</t>
  </si>
  <si>
    <t xml:space="preserve">муниципальное бюджетное дошкольное образовательное учреждение «Детский сад № 145» </t>
  </si>
  <si>
    <t>654032, ул. Обнорского, 52</t>
  </si>
  <si>
    <t>37-72-62</t>
  </si>
  <si>
    <t>kladova_inna@mail.ru</t>
  </si>
  <si>
    <t>Хлудкова Марина Геннадьевна</t>
  </si>
  <si>
    <t xml:space="preserve">44ФЗ, 223ФЗ      </t>
  </si>
  <si>
    <t>М12-02-201-00</t>
  </si>
  <si>
    <t xml:space="preserve">МУНИЦИПАЛЬНОЕ БЮДЖЕТНОЕ ДОШКОЛЬНОЕ ОБРАЗОВАТЕЛЬНОЕ УЧРЕЖДЕНИЕ «ДЕТСКИЙ САД № 149» </t>
  </si>
  <si>
    <t>654015, ул. Шункова 6а</t>
  </si>
  <si>
    <t>37-57-92</t>
  </si>
  <si>
    <t>skorobomarina@mail.ru</t>
  </si>
  <si>
    <t>Скоробогатова Марина Анатольевна</t>
  </si>
  <si>
    <t>М12-02-202-00</t>
  </si>
  <si>
    <t xml:space="preserve">муниципальное бюджетное дошкольное образовательное учреждение «Детский сад№153» </t>
  </si>
  <si>
    <t>654015, ул. Ленина, 19а</t>
  </si>
  <si>
    <t>37-28-81</t>
  </si>
  <si>
    <t>kuzyttsk-mdou153@yandex.ru</t>
  </si>
  <si>
    <t>Кудинова Виктория Александровна</t>
  </si>
  <si>
    <t>М12-02-203-00</t>
  </si>
  <si>
    <t xml:space="preserve">муниципальное бюджетное дошкольное образовательное учреждение «Детский сад № 162» </t>
  </si>
  <si>
    <t>654034, ул. Бугарева, 27</t>
  </si>
  <si>
    <t>37-67-75</t>
  </si>
  <si>
    <t>i.horina@yandex.ru</t>
  </si>
  <si>
    <t>Хорина Лариса Михайловна</t>
  </si>
  <si>
    <t>М12-02-205-00</t>
  </si>
  <si>
    <t>муниципальное бюджетное дошкольное образовательное учреждение «Детский сад № 180»</t>
  </si>
  <si>
    <t>654032, ул. Народная, 21а</t>
  </si>
  <si>
    <t>37-16-17</t>
  </si>
  <si>
    <t>kuznetsk-mdou180@yandex.ru</t>
  </si>
  <si>
    <t>Лебо Лиля Васильевна</t>
  </si>
  <si>
    <t>М12-02-208-00</t>
  </si>
  <si>
    <t xml:space="preserve">муниципальное бюджетное дошкольное образовательное учреждение «Детский сад № 213» </t>
  </si>
  <si>
    <t>654032, ул. Обнорского, 16а</t>
  </si>
  <si>
    <t>37-86-49</t>
  </si>
  <si>
    <t>dets213@yandex.ru</t>
  </si>
  <si>
    <t>Синкина Анастасия Сергеевна</t>
  </si>
  <si>
    <t>М12-02-192-00</t>
  </si>
  <si>
    <t>муниципальное бюджетное дошкольное образовательное учреждение "Детский сад № 27"</t>
  </si>
  <si>
    <t>654034, г. Новокузнецк, ул. Ленина, 53а</t>
  </si>
  <si>
    <t>37-85-71</t>
  </si>
  <si>
    <t>27153a"mail.ru</t>
  </si>
  <si>
    <t>Горбунова Майя Михайловна</t>
  </si>
  <si>
    <t>М12-02-221-00</t>
  </si>
  <si>
    <t>муниципальное бюджетное  учреждение дополнительного образования  "Дом детского творчества № 1"</t>
  </si>
  <si>
    <t>654034, г. Новокузнецк, ул. Метелкина, 4</t>
  </si>
  <si>
    <t>37-75-21, 37-44-58</t>
  </si>
  <si>
    <t>ddt1_08@mail.ru</t>
  </si>
  <si>
    <t>Раткина Ольга Валерьевна</t>
  </si>
  <si>
    <t>М12-02-207-00</t>
  </si>
  <si>
    <t xml:space="preserve">муниципальное бюджетное дошкольное образовательное учреждение «Детский сад № 209» </t>
  </si>
  <si>
    <t>654034, ул. Петракова, 64б, ул.Ленина 73а</t>
  </si>
  <si>
    <t>37-65-54</t>
  </si>
  <si>
    <t>zamzav.209@mail.ru</t>
  </si>
  <si>
    <t>Осина Галина Сергеевна</t>
  </si>
  <si>
    <t>Реестровый номер не присвоен,документы на регистрацию были отправлены в феврале 2015г.</t>
  </si>
  <si>
    <t>МУНИЦИПАЛЬНОЕ АВТОНОМНОЕ ОБРАЗОВАТЕЛЬНОЕ УЧРЕЖДЕНИЕ ДОПОЛНИТЕЛЬНОГО ОБРАЗОВАНИЯ ДЕТЕЙ "ДЕТСКО-ЮНОШЕСКАЯ СПОРТИВНАЯ ШКОЛА № 5"</t>
  </si>
  <si>
    <t>654032,ул.Народная,31А</t>
  </si>
  <si>
    <t>37-86-12</t>
  </si>
  <si>
    <t>shkola.dush5@yandex.ru</t>
  </si>
  <si>
    <t>Федяев Александр Константинович</t>
  </si>
  <si>
    <t>КОиН</t>
  </si>
  <si>
    <t>М12-02-217-00</t>
  </si>
  <si>
    <t>МК ОУ "Специальная школа № 30"</t>
  </si>
  <si>
    <t>654015, г.Новокузнецк,ул.Ленина, 61</t>
  </si>
  <si>
    <t>37-78-04</t>
  </si>
  <si>
    <t>novoshool30korr@yandex.ru</t>
  </si>
  <si>
    <t>Чаузова Лилия Раисовна</t>
  </si>
  <si>
    <t>зам директора по ХР</t>
  </si>
  <si>
    <t>Павлинская Галина Васильевна</t>
  </si>
  <si>
    <t>37-79-07</t>
  </si>
  <si>
    <t>М12-02-280-00</t>
  </si>
  <si>
    <t>МК ОУ "Специальная школа № 53"</t>
  </si>
  <si>
    <t>654002,г.Новокузнецк, ул.Разведчиков,1</t>
  </si>
  <si>
    <t>31-01-22.</t>
  </si>
  <si>
    <t>nashashkola53@yandex.ru</t>
  </si>
  <si>
    <t>Рычкова Галина Андреевна</t>
  </si>
  <si>
    <t xml:space="preserve">                                               директор ;                                                                                            зам директора по ОБЖ</t>
  </si>
  <si>
    <t>М12-02-219-00</t>
  </si>
  <si>
    <t>МК ОУ "Специальная школа-интернат №68"</t>
  </si>
  <si>
    <t>654034, г.Новокузнецк, ул.Левитана, 1</t>
  </si>
  <si>
    <t>37-09-43</t>
  </si>
  <si>
    <t>detdom68pi@yandex.ru</t>
  </si>
  <si>
    <t>И. о. директора</t>
  </si>
  <si>
    <t>Ватрушкина Валентина Андреевна</t>
  </si>
  <si>
    <t>Кудряшова Галина Юрьевна</t>
  </si>
  <si>
    <t>М12-02-220-00</t>
  </si>
  <si>
    <t>МК ОУ "Специальная школа-интернат №88"</t>
  </si>
  <si>
    <t>654034, г.Новокузнецк, ул.Анодная, 7а</t>
  </si>
  <si>
    <t>37-38-60</t>
  </si>
  <si>
    <t>shklainternat88@ramble.ru</t>
  </si>
  <si>
    <t>Скворцов Сергей Александрович</t>
  </si>
  <si>
    <t>Челищева Светлана Алексеевна</t>
  </si>
  <si>
    <t>М12-02-195-00</t>
  </si>
  <si>
    <t>МК ДОУ "Детский сад № 78"</t>
  </si>
  <si>
    <t>654015, г.Новокузнецк, ул.Конева, 11а</t>
  </si>
  <si>
    <t>37-36-51</t>
  </si>
  <si>
    <t>sad-78k@yandex.ru</t>
  </si>
  <si>
    <t>Храмова Наталья Витальевна</t>
  </si>
  <si>
    <t>завхоз</t>
  </si>
  <si>
    <t>Кузьмина Светлана Алексеевна</t>
  </si>
  <si>
    <t>М12-02-206-00</t>
  </si>
  <si>
    <t>МК ДОУ "Детский сад № 181"</t>
  </si>
  <si>
    <t>654015, г.Новокузнецк, ул.Шункова, 18а</t>
  </si>
  <si>
    <t>37-75-16</t>
  </si>
  <si>
    <t>sadik181@yandex.ru</t>
  </si>
  <si>
    <t>Зеленовская Ольга Алексеевна</t>
  </si>
  <si>
    <t>Дюдина Елена Владимировна</t>
  </si>
  <si>
    <t>М12-02-039-00</t>
  </si>
  <si>
    <t>Муниципальное казенное дошкольное образовательное учреждение "Детский сад № 75"</t>
  </si>
  <si>
    <t>4218020789</t>
  </si>
  <si>
    <t>654000, г.Новокузнецк, ул.Клименко, 18 А</t>
  </si>
  <si>
    <t>54-18-42</t>
  </si>
  <si>
    <t>cheburashka7518@rambler.ru</t>
  </si>
  <si>
    <t>Черкашина Светлана Владимировна</t>
  </si>
  <si>
    <t>905-966-98 96</t>
  </si>
  <si>
    <t>М12-02-046-00</t>
  </si>
  <si>
    <t>Муниципальное казенное дошкольное образовательное учреждение "Детский сад № 137"</t>
  </si>
  <si>
    <t>4218020884</t>
  </si>
  <si>
    <t>654000, г.Новокузнецк, ул.40 лет ВЛКСМ, 26А</t>
  </si>
  <si>
    <t>52-07-65</t>
  </si>
  <si>
    <t>elena-d.s.137@rambler.ru</t>
  </si>
  <si>
    <t>Будко Елена Юрьевна</t>
  </si>
  <si>
    <t>Старший воспитатель</t>
  </si>
  <si>
    <t>Филиппова Татьяна Геннадьевна</t>
  </si>
  <si>
    <t>913-323-62 08</t>
  </si>
  <si>
    <t>М12-02-058-00</t>
  </si>
  <si>
    <t>Муниципальное казенное дошкольное образовательное учреждение "Детский сад № 188"</t>
  </si>
  <si>
    <t>4218020690</t>
  </si>
  <si>
    <t>654000, ул.Тореза, 38А</t>
  </si>
  <si>
    <t>54-29-18</t>
  </si>
  <si>
    <t>detsad188@mail.ru</t>
  </si>
  <si>
    <t>Фомина Наталья Витальевна</t>
  </si>
  <si>
    <t>951-582-99 55</t>
  </si>
  <si>
    <t>М12-02-088-00</t>
  </si>
  <si>
    <t>муниципальное казенное общеобразовательное учреждение "Специальная школа № 58"</t>
  </si>
  <si>
    <t>4218016655</t>
  </si>
  <si>
    <t>654000, г.Новокузнецк, ул.Горьковская, 15</t>
  </si>
  <si>
    <t>52-49-36, 52-51-22</t>
  </si>
  <si>
    <t>specshkola58@yandex.ru</t>
  </si>
  <si>
    <t>Шагиева Марина Михайловна</t>
  </si>
  <si>
    <t>Завхоз</t>
  </si>
  <si>
    <t>Оськина Олеся Сергеевна</t>
  </si>
  <si>
    <t>951-573-84 24</t>
  </si>
  <si>
    <t>М12-02-091-00</t>
  </si>
  <si>
    <t>муниципальное казенное общеобразовательное учреждение "Санаторная школа-интернат № 82"</t>
  </si>
  <si>
    <t>4218018331</t>
  </si>
  <si>
    <t>654000, г.Новокузнецк, ул.Горьковская, 33</t>
  </si>
  <si>
    <t>52-41-21, 52-38-43</t>
  </si>
  <si>
    <t>internat82@yandex.ru</t>
  </si>
  <si>
    <t>Ерохина Марина Викторовна</t>
  </si>
  <si>
    <t>Заместитель директора по ХР</t>
  </si>
  <si>
    <t>Тузовская Римма Валерьевна</t>
  </si>
  <si>
    <t>906-932-41 69</t>
  </si>
  <si>
    <t>М12-02-014-00</t>
  </si>
  <si>
    <t>Муниципальное казенное образовательное учреждение "Начальная школа-детский сад № 235</t>
  </si>
  <si>
    <t>654000, г.Новокузнецк, ул.Новоселов, 14а</t>
  </si>
  <si>
    <t>61-07-43</t>
  </si>
  <si>
    <t>oss07@bk.ru</t>
  </si>
  <si>
    <t>Сафронова Ольга Сергеевна</t>
  </si>
  <si>
    <t>61-07-70</t>
  </si>
  <si>
    <t>М12-02-013-00</t>
  </si>
  <si>
    <t>Мунипальное казенное специальное (коррекционное)образовательное учреждение для обучающихся, воспитанников с ограниченными возможностями здоровья "Специальная(коррекционная) общеобразовательная школа №78"(VIII вида)</t>
  </si>
  <si>
    <t>654000, г.Новокузнецк, ул.Косыгина, 23</t>
  </si>
  <si>
    <t>61-64-73</t>
  </si>
  <si>
    <t>shkola-centr@mail.ru</t>
  </si>
  <si>
    <t>Лапина Елена Дмитриевна</t>
  </si>
  <si>
    <t xml:space="preserve">секретарь-машинистка, специалист по кадрам </t>
  </si>
  <si>
    <t>Сергеева Яна Викторовна</t>
  </si>
  <si>
    <t>61-40-86</t>
  </si>
  <si>
    <t>М12-02-028-00</t>
  </si>
  <si>
    <t>Муниципальное казенное дошкольное образовательное учреждение "Детский сад №254"</t>
  </si>
  <si>
    <t>654000, г.Новокузнецк, ул.Косыгина, 9а</t>
  </si>
  <si>
    <t>61-30-59</t>
  </si>
  <si>
    <t>dc254@mail.ru</t>
  </si>
  <si>
    <t>Самойлова Ольга Валерьевна</t>
  </si>
  <si>
    <t>Лапина Жанна Федоровна</t>
  </si>
  <si>
    <t>61-30-60</t>
  </si>
  <si>
    <t>М12-02-307-00</t>
  </si>
  <si>
    <t>МБУ "ЦБ КОиН"</t>
  </si>
  <si>
    <t>654005,г.Новокузнецк,пр.Строителей,17</t>
  </si>
  <si>
    <t>32-25-85</t>
  </si>
  <si>
    <t>mail@cbkoin.ru</t>
  </si>
  <si>
    <t>Гольтяева Елена Виктровна</t>
  </si>
  <si>
    <t>Гл.специалист</t>
  </si>
  <si>
    <t>Сыпченко Сергей Сергеевич</t>
  </si>
  <si>
    <t>44-ФЗ,               223-ФЗ</t>
  </si>
  <si>
    <t>М12-02-001-00</t>
  </si>
  <si>
    <t>654080, г.Новокузнецк, ул.Кирова,71</t>
  </si>
  <si>
    <t>32-15-29</t>
  </si>
  <si>
    <t>koin@admnkz,info</t>
  </si>
  <si>
    <t>Соловьева Юлия Александровна</t>
  </si>
  <si>
    <t xml:space="preserve">Контрактный управляющий </t>
  </si>
  <si>
    <t>Бендер Анастасия Валерьевна</t>
  </si>
  <si>
    <t>М12-02-306-00</t>
  </si>
  <si>
    <t>МБУ "Комбинат питания"</t>
  </si>
  <si>
    <t>654000,г.Новокузнецк, проезд Томский, 9</t>
  </si>
  <si>
    <t>36-37-08</t>
  </si>
  <si>
    <t xml:space="preserve">kompit360090@mail.ru </t>
  </si>
  <si>
    <t>Зуева Елена Иосифовна</t>
  </si>
  <si>
    <t>Начальник отдела (по закупкам)</t>
  </si>
  <si>
    <t>Нейберг Лариса Викторовна</t>
  </si>
  <si>
    <t>32-36-60</t>
  </si>
  <si>
    <t>М12-02-308-00</t>
  </si>
  <si>
    <t>МБОУ "ДО ГДД(ю)Т им Крупская"</t>
  </si>
  <si>
    <t>654000,г.Новокузнецк, ул Циолковского 78а</t>
  </si>
  <si>
    <t>77-92-87</t>
  </si>
  <si>
    <t>mail@dtkrupskoy.ru</t>
  </si>
  <si>
    <t>Попова Ирина Алексеевна</t>
  </si>
  <si>
    <t>заместитель директора по АХЧ</t>
  </si>
  <si>
    <t>Рудометова Любовь Михайловна</t>
  </si>
  <si>
    <t>М12-02-227-00</t>
  </si>
  <si>
    <t>Муниципальное казенное дошкольное образовательное учреждение "Детский сад №24"</t>
  </si>
  <si>
    <t>654000, г.Новокузнецк, ул.Жасминная, 31</t>
  </si>
  <si>
    <t>39-00-24</t>
  </si>
  <si>
    <t>matyuqina.i@mail.ru</t>
  </si>
  <si>
    <t>Матюгина Инга Николаевна</t>
  </si>
  <si>
    <t>Калабина Оксана Владимировна</t>
  </si>
  <si>
    <t>8951-181-6480</t>
  </si>
  <si>
    <t>М12-02-257-00</t>
  </si>
  <si>
    <t>Муниципальное казенное общеобразовательное учреждение "Специальная школа №80"</t>
  </si>
  <si>
    <t>654000, г.Новокузнецк, ул.Курако, 9</t>
  </si>
  <si>
    <t>72-54-71</t>
  </si>
  <si>
    <t>sk-80@yandex</t>
  </si>
  <si>
    <t>Колумб Татьяна Ивановна</t>
  </si>
  <si>
    <t>Салов Евгений Львович</t>
  </si>
  <si>
    <t>М12-02-261-00</t>
  </si>
  <si>
    <t xml:space="preserve">Муниципальное казенное общеобразовательное учреждение "Специальная школа-интернат №66" </t>
  </si>
  <si>
    <t>654000, г.Новокузнецк, ул.Всесторонняя, 46</t>
  </si>
  <si>
    <t>72-36-60</t>
  </si>
  <si>
    <t>66school@mail.ru</t>
  </si>
  <si>
    <t>Виноградова Тамара Сергеевна</t>
  </si>
  <si>
    <t>Зам.директора</t>
  </si>
  <si>
    <t>Васильева Нелли Евгеньевна</t>
  </si>
  <si>
    <t>72-35-18</t>
  </si>
  <si>
    <t>М12-02-241-00</t>
  </si>
  <si>
    <t>МК ДОУ "ДС № 225"</t>
  </si>
  <si>
    <t>654041, г.Новокузнецк, ул.Транспортная, 57А</t>
  </si>
  <si>
    <t>71-66-24</t>
  </si>
  <si>
    <t>spec225@rambler,ru</t>
  </si>
  <si>
    <t>Пухова Лариса Ивановна</t>
  </si>
  <si>
    <t>Аксенова Елена Александровна</t>
  </si>
  <si>
    <t>М12-02-187-00</t>
  </si>
  <si>
    <t>МКУ "Детский дом "Ровесник"</t>
  </si>
  <si>
    <t>654027, г.Новокузнецк, пр. Пионерский, д. 7</t>
  </si>
  <si>
    <t>74-50-46</t>
  </si>
  <si>
    <t>sckooldom74@mail.ru</t>
  </si>
  <si>
    <t>Ларина Татьяна Александровна</t>
  </si>
  <si>
    <t>Лобыкина Наталья Юрьевна</t>
  </si>
  <si>
    <t xml:space="preserve"> 74-50-46</t>
  </si>
  <si>
    <t>Уполномоченный орган</t>
  </si>
  <si>
    <t>М12-02-181-00</t>
  </si>
  <si>
    <t>МКОУ "Специальная школа-интернат №38"</t>
  </si>
  <si>
    <t>654027, г.Новокузнецк, пр. Пионерский, д. 9</t>
  </si>
  <si>
    <t>8(3843)74-37-67</t>
  </si>
  <si>
    <t>sch38_nkz@mail.ru</t>
  </si>
  <si>
    <t>Солодовникова Алевтина Николаевна</t>
  </si>
  <si>
    <t>зам. по АХР</t>
  </si>
  <si>
    <t>Давыдова Юлия Николаевна</t>
  </si>
  <si>
    <t>8(3843) 74-37-67</t>
  </si>
  <si>
    <t xml:space="preserve"> 44-ФЗ от 05.04.13 г.</t>
  </si>
  <si>
    <t>М12-02-131-00</t>
  </si>
  <si>
    <t>МК ДОУ "Детский сад № 212"</t>
  </si>
  <si>
    <t>654080, г.Новокузнецк, пр.Дружбы, д.52А</t>
  </si>
  <si>
    <t>77-31-65</t>
  </si>
  <si>
    <t>ds.212@mail.ru</t>
  </si>
  <si>
    <t>Дубовицкая Надежда Николаевна</t>
  </si>
  <si>
    <t xml:space="preserve"> 77-31-65</t>
  </si>
  <si>
    <t>М12-02-135-00</t>
  </si>
  <si>
    <t>МК ДОУ "Детский сад № 222"</t>
  </si>
  <si>
    <t>654066, г.Новокузнецк, пр.Дружбы, д.52А</t>
  </si>
  <si>
    <t>35-06-71</t>
  </si>
  <si>
    <t>mdou222@mail.ru</t>
  </si>
  <si>
    <t>Яхонтова Людмила Геннадьевна</t>
  </si>
  <si>
    <t>М12-02-138-00</t>
  </si>
  <si>
    <t>МК ДОУ "Детский сад № 229"</t>
  </si>
  <si>
    <t>654000, г.Новокузнецк, ул.Запорожская, д.13</t>
  </si>
  <si>
    <t>8(3843)76-39-56</t>
  </si>
  <si>
    <t>dou229_nvkz@mail.ru</t>
  </si>
  <si>
    <t>Усачева Валентина Ришардовна</t>
  </si>
  <si>
    <t>Панасенко Анжелика Олеговна</t>
  </si>
  <si>
    <t>8(3843) 76-39-56</t>
  </si>
  <si>
    <t>М12-02-186-00</t>
  </si>
  <si>
    <t xml:space="preserve">Муниципальное казенное учреждение для детей-сирот и детей, оставшихся без попечения родителей "Детский дом "Остров надежды"  </t>
  </si>
  <si>
    <t>654007, г. Новокузнецк, ул. Спартака, 19</t>
  </si>
  <si>
    <t>8-3843-46-12-44</t>
  </si>
  <si>
    <t>detdom5@inbox.ru</t>
  </si>
  <si>
    <t>Пичугин Александр Александрович</t>
  </si>
  <si>
    <t>8-3843-46-12-22</t>
  </si>
  <si>
    <t>М12-02-180-00</t>
  </si>
  <si>
    <t>Муниципальное казенное образовательное учреждение "Специальная школа №20"</t>
  </si>
  <si>
    <t>654007, г. Новокузнецк, ул. Пирогова,7</t>
  </si>
  <si>
    <t>8-3843-73-88-30</t>
  </si>
  <si>
    <t>nata20-07@mail.ru</t>
  </si>
  <si>
    <t>Курбатова Елена Александровна</t>
  </si>
  <si>
    <t>Заместитель директора по административно-хозяйственной работе</t>
  </si>
  <si>
    <t>Фокина Надежда Ивановна</t>
  </si>
  <si>
    <t>М12-02-178-00</t>
  </si>
  <si>
    <t xml:space="preserve">Муниципальное казенное общеобразовательное учреждение "Специальная школа № 106" </t>
  </si>
  <si>
    <t>654000, г. Новокузнецк, Кирова, 33а</t>
  </si>
  <si>
    <t>8-3843-46-40-89</t>
  </si>
  <si>
    <t>blindshool106@yandex.ru</t>
  </si>
  <si>
    <t xml:space="preserve">Аглиуллина Ильсеяр Гильмулловна </t>
  </si>
  <si>
    <t>учитель физики и информатики</t>
  </si>
  <si>
    <t xml:space="preserve">Червякова Лариса Владимировна  </t>
  </si>
  <si>
    <t>М12-02-112-00</t>
  </si>
  <si>
    <t>Муниципальное казенное дошкольное образовательное учреждение "Детский сад №80"</t>
  </si>
  <si>
    <t xml:space="preserve">654027, г. Новокузнецк, ул. Энтузиастов, 7 </t>
  </si>
  <si>
    <t>8-3843-74-50-19</t>
  </si>
  <si>
    <t>detskisad80@yandex.ru</t>
  </si>
  <si>
    <t xml:space="preserve">Цветухина Татьяна Юрьевна </t>
  </si>
  <si>
    <t>М12-02-104-00</t>
  </si>
  <si>
    <t xml:space="preserve">Муниципальное казенное дошкольное образовательное учреждение "Детский сад №41" </t>
  </si>
  <si>
    <t xml:space="preserve">654027, г. Новокузнецк, ул. Суворова,  1 </t>
  </si>
  <si>
    <t>8-3843-74-73-62</t>
  </si>
  <si>
    <t>detsad-41@mail.ru</t>
  </si>
  <si>
    <t>Белая Галина Константиновна</t>
  </si>
  <si>
    <t>Лебединская Ольга Владимировна</t>
  </si>
  <si>
    <t>М12-02-118-00</t>
  </si>
  <si>
    <t xml:space="preserve">Муниципальное казенное дошкольное образовательное учреждение "Детский сад №140" </t>
  </si>
  <si>
    <t xml:space="preserve">654080, г. Новокузнецк, ул. Циолковского,  50А </t>
  </si>
  <si>
    <t>8-3843-77-14-87</t>
  </si>
  <si>
    <t>detskisad140@yandex.ru</t>
  </si>
  <si>
    <t>Лактюхина Ольга Викторовна</t>
  </si>
  <si>
    <t xml:space="preserve">Чащина Ольга Георгиевна </t>
  </si>
  <si>
    <t>33.12.29.000</t>
  </si>
  <si>
    <t>74-00-14 8-913-416-7722</t>
  </si>
  <si>
    <t>Язева Е.С.</t>
  </si>
  <si>
    <t>4216007863</t>
  </si>
  <si>
    <t>г.Новокузнецк, пр.Строителей,98</t>
  </si>
  <si>
    <t>г.Санкт-Петербург, ул.Достоевского,15</t>
  </si>
  <si>
    <t>3421600786317000001</t>
  </si>
  <si>
    <t>4253029181</t>
  </si>
  <si>
    <t>4253029182</t>
  </si>
  <si>
    <t>5407236680</t>
  </si>
  <si>
    <t>3249501579</t>
  </si>
  <si>
    <t>4217166739</t>
  </si>
  <si>
    <t>4223061572</t>
  </si>
  <si>
    <t>36.00.20.130  37.00.11.110</t>
  </si>
  <si>
    <t>654005, г.Новокузнецк, пр.Строителей,98</t>
  </si>
  <si>
    <t xml:space="preserve">ЕД (п.25) </t>
  </si>
  <si>
    <t>09.01.2017</t>
  </si>
  <si>
    <t>33.13.19.000</t>
  </si>
  <si>
    <t>61.90.10.140</t>
  </si>
  <si>
    <t>13</t>
  </si>
  <si>
    <t>18</t>
  </si>
  <si>
    <t>19</t>
  </si>
  <si>
    <t>21</t>
  </si>
  <si>
    <t>22</t>
  </si>
  <si>
    <t>23</t>
  </si>
  <si>
    <t>24</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</si>
  <si>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</si>
  <si>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</si>
  <si>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</si>
  <si>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</si>
  <si>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</si>
  <si>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</si>
  <si>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</si>
  <si>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</si>
  <si>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</si>
  <si>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</si>
  <si>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</si>
  <si>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</si>
  <si>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</si>
  <si>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</si>
  <si>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</si>
  <si>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</si>
  <si>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</si>
  <si>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</si>
  <si>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</si>
  <si>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</si>
  <si>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</si>
  <si>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</si>
  <si>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</si>
  <si>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</si>
  <si>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</si>
  <si>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</si>
  <si>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</si>
  <si>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</si>
  <si>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</si>
  <si>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</si>
  <si>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</si>
  <si>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</si>
  <si>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</si>
  <si>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</si>
  <si>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</si>
  <si>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</si>
  <si>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</si>
  <si>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</si>
  <si>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</si>
  <si>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</si>
  <si>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</si>
  <si>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</si>
  <si>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</si>
  <si>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</si>
  <si>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</si>
  <si>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</si>
  <si>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</si>
  <si>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</si>
  <si>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</si>
  <si>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</si>
  <si>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</si>
  <si>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</si>
  <si>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</si>
  <si>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</si>
  <si>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</si>
  <si>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</si>
  <si>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</si>
  <si>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</si>
  <si>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</si>
  <si>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</si>
  <si>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</si>
  <si>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</si>
  <si>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</si>
  <si>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</si>
  <si>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</si>
  <si>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</si>
  <si>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</si>
  <si>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</si>
  <si>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</si>
  <si>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</si>
  <si>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</si>
  <si>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</si>
  <si>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</si>
  <si>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</si>
  <si>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</si>
  <si>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</si>
  <si>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</si>
  <si>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</si>
  <si>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</si>
  <si>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</si>
  <si>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</si>
  <si>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</si>
  <si>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</si>
  <si>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</si>
  <si>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</si>
  <si>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</si>
  <si>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</si>
  <si>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</si>
  <si>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</si>
  <si>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</si>
  <si>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</si>
  <si>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</si>
  <si>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</si>
  <si>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</si>
  <si>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</si>
  <si>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</si>
  <si>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</si>
  <si>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</si>
  <si>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</si>
  <si>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</si>
  <si>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</si>
  <si>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</si>
  <si>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</si>
  <si>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</si>
  <si>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</si>
  <si>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</si>
  <si>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</si>
  <si>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</si>
  <si>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</si>
  <si>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</si>
  <si>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</si>
  <si>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</si>
  <si>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</si>
  <si>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</si>
  <si>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</si>
  <si>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</si>
  <si>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</si>
  <si>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</si>
  <si>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</si>
  <si>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</si>
  <si>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</si>
  <si>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</si>
  <si>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</si>
  <si>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</si>
  <si>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</si>
  <si>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</si>
  <si>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</si>
  <si>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</si>
  <si>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</si>
  <si>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</si>
  <si>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</si>
  <si>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</si>
  <si>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</si>
  <si>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</si>
  <si>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</si>
  <si>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</si>
  <si>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</si>
  <si>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</si>
  <si>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</si>
  <si>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</si>
  <si>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</si>
  <si>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</si>
  <si>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</si>
  <si>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</si>
  <si>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</si>
  <si>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</si>
  <si>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</si>
  <si>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</si>
  <si>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</si>
  <si>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</si>
  <si>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</si>
  <si>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</si>
  <si>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</si>
  <si>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</si>
  <si>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</si>
  <si>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</si>
  <si>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</si>
  <si>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</si>
  <si>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</si>
  <si>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</si>
  <si>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</si>
  <si>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</si>
  <si>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</si>
  <si>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</si>
  <si>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</si>
  <si>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</si>
  <si>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</si>
  <si>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</si>
  <si>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</si>
  <si>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</si>
  <si>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</si>
  <si>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</si>
  <si>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</si>
  <si>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</si>
  <si>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</si>
  <si>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</si>
  <si>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</si>
  <si>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</si>
  <si>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</si>
  <si>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</si>
  <si>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</si>
  <si>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</si>
  <si>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</si>
  <si>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</si>
  <si>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</si>
  <si>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</si>
  <si>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</si>
  <si>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</si>
  <si>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</si>
  <si>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</si>
  <si>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</si>
  <si>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</si>
  <si>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</si>
  <si>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</si>
  <si>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</si>
  <si>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</si>
  <si>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</si>
  <si>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</si>
  <si>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</si>
  <si>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</si>
  <si>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</si>
  <si>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</si>
  <si>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</si>
  <si>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</si>
  <si>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</si>
  <si>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</si>
  <si>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</si>
  <si>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</si>
  <si>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</si>
  <si>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</si>
  <si>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</si>
  <si>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</si>
  <si>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</si>
  <si>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</si>
  <si>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</si>
  <si>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</si>
  <si>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</si>
  <si>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</si>
  <si>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</si>
  <si>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</si>
  <si>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</si>
  <si>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</si>
  <si>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</si>
  <si>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</si>
  <si>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</si>
  <si>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</si>
  <si>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</si>
  <si>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</si>
  <si>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</si>
  <si>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</si>
  <si>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</si>
  <si>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</si>
  <si>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</si>
  <si>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</si>
  <si>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</si>
  <si>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</si>
  <si>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</si>
  <si>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</si>
  <si>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</si>
  <si>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</si>
  <si>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</si>
  <si>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</si>
  <si>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</si>
  <si>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</si>
  <si>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</si>
  <si>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</si>
  <si>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</si>
  <si>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</si>
  <si>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</si>
  <si>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</si>
  <si>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</si>
  <si>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</si>
  <si>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</si>
  <si>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</si>
  <si>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</si>
  <si>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</si>
  <si>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</si>
  <si>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</si>
  <si>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</si>
  <si>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</si>
  <si>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</si>
  <si>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</si>
  <si>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</si>
  <si>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</si>
  <si>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</si>
  <si>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</si>
  <si>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</si>
  <si>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</si>
  <si>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</si>
  <si>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</si>
  <si>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</si>
  <si>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</si>
  <si>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</si>
  <si>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</si>
  <si>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</si>
  <si>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</si>
  <si>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</si>
  <si>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</si>
  <si>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</si>
  <si>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</si>
  <si>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</si>
  <si>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</si>
  <si>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</si>
  <si>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</si>
  <si>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</si>
  <si>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</si>
  <si>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</si>
  <si>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</si>
  <si>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</si>
  <si>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</si>
  <si>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</si>
  <si>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</si>
  <si>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</si>
  <si>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</si>
  <si>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</si>
  <si>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</si>
  <si>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</si>
  <si>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</si>
  <si>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</si>
  <si>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</si>
  <si>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</si>
  <si>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</si>
  <si>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</si>
  <si>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</si>
  <si>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</si>
  <si>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</si>
  <si>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</si>
  <si>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</si>
  <si>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</si>
  <si>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</si>
  <si>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</si>
  <si>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</si>
  <si>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</si>
  <si>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</si>
  <si>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</si>
  <si>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</si>
  <si>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</si>
  <si>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</si>
  <si>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</si>
  <si>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</si>
  <si>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</si>
  <si>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</si>
  <si>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</si>
  <si>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</si>
  <si>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</si>
  <si>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</si>
  <si>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</si>
  <si>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</si>
  <si>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</si>
  <si>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</si>
  <si>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</si>
  <si>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</si>
  <si>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</si>
  <si>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</si>
  <si>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</si>
  <si>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</si>
  <si>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</si>
  <si>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</si>
  <si>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</si>
  <si>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</si>
  <si>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</si>
  <si>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</si>
  <si>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</si>
  <si>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</si>
  <si>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</si>
  <si>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</si>
  <si>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</si>
  <si>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</si>
  <si>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</si>
  <si>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</si>
  <si>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</si>
  <si>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</si>
  <si>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</si>
  <si>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</si>
  <si>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</si>
  <si>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</si>
  <si>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</si>
  <si>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</si>
  <si>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</si>
  <si>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</si>
  <si>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</si>
  <si>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</si>
  <si>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</si>
  <si>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</si>
  <si>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</si>
  <si>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</si>
  <si>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</si>
  <si>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</si>
  <si>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</si>
  <si>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</si>
  <si>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</si>
  <si>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</si>
  <si>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</si>
  <si>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</si>
  <si>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</si>
  <si>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</si>
  <si>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</si>
  <si>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</si>
  <si>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</si>
  <si>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</si>
  <si>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</si>
  <si>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</si>
  <si>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</si>
  <si>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</si>
  <si>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</si>
  <si>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</si>
  <si>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</si>
  <si>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</si>
  <si>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</si>
  <si>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</si>
  <si>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</si>
  <si>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</si>
  <si>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</si>
  <si>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</si>
  <si>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</si>
  <si>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</si>
  <si>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</si>
  <si>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</si>
  <si>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</si>
  <si>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</si>
  <si>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</si>
  <si>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</si>
  <si>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</si>
  <si>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</si>
  <si>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</si>
  <si>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</si>
  <si>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</si>
  <si>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</si>
  <si>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</si>
  <si>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</si>
  <si>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</si>
  <si>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</si>
  <si>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</si>
  <si>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</si>
  <si>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</si>
  <si>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</si>
  <si>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</si>
  <si>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</si>
  <si>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</si>
  <si>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</si>
  <si>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</si>
  <si>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</si>
  <si>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</si>
  <si>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</si>
  <si>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</si>
  <si>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</si>
  <si>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</si>
  <si>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</si>
  <si>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</si>
  <si>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</si>
  <si>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</si>
  <si>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</si>
  <si>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</si>
  <si>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</si>
  <si>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</si>
  <si>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</si>
  <si>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</si>
  <si>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</si>
  <si>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</si>
  <si>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</si>
  <si>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</si>
  <si>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</si>
  <si>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</si>
  <si>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</si>
  <si>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</si>
  <si>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</si>
  <si>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</si>
  <si>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</si>
  <si>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</si>
  <si>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</si>
  <si>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</si>
  <si>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</si>
  <si>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</si>
  <si>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</si>
  <si>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</si>
  <si>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</si>
  <si>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</si>
  <si>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</si>
  <si>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</si>
  <si>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</si>
  <si>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</si>
  <si>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</si>
  <si>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</si>
  <si>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</si>
  <si>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</si>
  <si>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</si>
  <si>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</si>
  <si>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</si>
  <si>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</si>
  <si>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</si>
  <si>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</si>
  <si>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</si>
  <si>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</si>
  <si>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</si>
  <si>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</si>
  <si>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</si>
  <si>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</si>
  <si>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</si>
  <si>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</si>
  <si>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</si>
  <si>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</si>
  <si>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</si>
  <si>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</si>
  <si>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</si>
  <si>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</si>
  <si>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</si>
  <si>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</si>
  <si>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</si>
  <si>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</si>
  <si>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</si>
  <si>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</si>
  <si>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</si>
  <si>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</si>
  <si>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</si>
  <si>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</si>
  <si>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</si>
  <si>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</si>
  <si>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</si>
  <si>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</si>
  <si>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</si>
  <si>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</si>
  <si>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</si>
  <si>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</si>
  <si>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</si>
  <si>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</si>
  <si>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</si>
  <si>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</si>
  <si>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</si>
  <si>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</si>
  <si>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</si>
  <si>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</si>
  <si>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</si>
  <si>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</si>
  <si>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</si>
  <si>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</si>
  <si>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</si>
  <si>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</si>
  <si>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</si>
  <si>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</si>
  <si>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</si>
  <si>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</si>
  <si>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</si>
  <si>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</si>
  <si>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</si>
  <si>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</si>
  <si>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</si>
  <si>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</si>
  <si>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</si>
  <si>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</si>
  <si>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</si>
  <si>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</si>
  <si>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</si>
  <si>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</si>
  <si>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</si>
  <si>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</si>
  <si>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</si>
  <si>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</si>
  <si>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</si>
  <si>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</si>
  <si>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</si>
  <si>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</si>
  <si>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</si>
  <si>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</si>
  <si>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</si>
  <si>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</si>
  <si>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</si>
  <si>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</si>
  <si>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</si>
  <si>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</si>
  <si>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</si>
  <si>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</si>
  <si>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</si>
  <si>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</si>
  <si>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</si>
  <si>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</si>
  <si>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</si>
  <si>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</si>
  <si>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</si>
  <si>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</si>
  <si>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</si>
  <si>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</si>
  <si>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</si>
  <si>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</si>
  <si>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</si>
  <si>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</si>
  <si>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</si>
  <si>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</si>
  <si>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</si>
  <si>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</si>
  <si>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</si>
  <si>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</si>
  <si>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</si>
  <si>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</si>
  <si>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</si>
  <si>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</si>
  <si>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</si>
  <si>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</si>
  <si>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</si>
  <si>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</si>
  <si>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</si>
  <si>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</si>
  <si>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</si>
  <si>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</si>
  <si>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</si>
  <si>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</si>
  <si>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</si>
  <si>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</si>
  <si>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</si>
  <si>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</si>
  <si>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</si>
  <si>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</si>
  <si>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</si>
  <si>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</si>
  <si>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</si>
  <si>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</si>
  <si>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</si>
  <si>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</si>
  <si>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</si>
  <si>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</si>
  <si>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</si>
  <si>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</si>
  <si>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</si>
  <si>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</si>
  <si>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</si>
  <si>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</si>
  <si>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</si>
  <si>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</si>
  <si>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</si>
  <si>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</si>
  <si>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</si>
  <si>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</si>
  <si>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</si>
  <si>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</si>
  <si>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</si>
  <si>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</si>
  <si>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</si>
  <si>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</si>
  <si>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</si>
  <si>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</si>
  <si>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</si>
  <si>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</si>
  <si>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</si>
  <si>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</si>
  <si>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</si>
  <si>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</si>
  <si>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</si>
  <si>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</si>
  <si>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</si>
  <si>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</si>
  <si>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</si>
  <si>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</si>
  <si>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</si>
  <si>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</si>
  <si>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</si>
  <si>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</si>
  <si>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</si>
  <si>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</si>
  <si>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</si>
  <si>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</si>
  <si>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</si>
  <si>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</si>
  <si>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</si>
  <si>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</si>
  <si>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</si>
  <si>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</si>
  <si>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</si>
  <si>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</si>
  <si>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</si>
  <si>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</si>
  <si>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</si>
  <si>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</si>
  <si>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</si>
  <si>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</si>
  <si>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</si>
  <si>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</si>
  <si>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</si>
  <si>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</si>
  <si>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</si>
  <si>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</si>
  <si>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</si>
  <si>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</si>
  <si>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</si>
  <si>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</si>
  <si>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</si>
  <si>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</si>
  <si>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</si>
  <si>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</si>
  <si>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</si>
  <si>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</si>
  <si>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</si>
  <si>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</si>
  <si>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</si>
  <si>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</si>
  <si>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</si>
  <si>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</si>
  <si>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</si>
  <si>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</si>
  <si>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</si>
  <si>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</si>
  <si>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</si>
  <si>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</si>
  <si>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</si>
  <si>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</si>
  <si>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</si>
  <si>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</si>
  <si>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</si>
  <si>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</si>
  <si>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</si>
  <si>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</si>
  <si>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</si>
  <si>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</si>
  <si>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</si>
  <si>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</si>
  <si>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</si>
  <si>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</si>
  <si>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</si>
  <si>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</si>
  <si>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</si>
  <si>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</si>
  <si>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</si>
  <si>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</si>
  <si>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</si>
  <si>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</si>
  <si>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</si>
  <si>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</si>
  <si>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</si>
  <si>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</si>
  <si>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</si>
  <si>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</si>
  <si>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</si>
  <si>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</si>
  <si>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</si>
  <si>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</si>
  <si>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</si>
  <si>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</si>
  <si>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</si>
  <si>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</si>
  <si>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</si>
  <si>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</si>
  <si>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</si>
  <si>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</si>
  <si>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</si>
  <si>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</si>
  <si>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</si>
  <si>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</si>
  <si>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</si>
  <si>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</si>
  <si>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</si>
  <si>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</si>
  <si>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</si>
  <si>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</si>
  <si>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</si>
  <si>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</si>
  <si>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</si>
  <si>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</si>
  <si>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</si>
  <si>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</si>
  <si>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</si>
  <si>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</si>
  <si>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</si>
  <si>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</si>
  <si>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</si>
  <si>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</si>
  <si>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</si>
  <si>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</si>
  <si>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</si>
  <si>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</si>
  <si>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</si>
  <si>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</si>
  <si>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</si>
  <si>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</si>
  <si>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</si>
  <si>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</si>
  <si>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</si>
  <si>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</si>
  <si>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</si>
  <si>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</si>
  <si>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</si>
  <si>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</si>
  <si>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</si>
  <si>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</si>
  <si>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</si>
  <si>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</si>
  <si>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</si>
  <si>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</si>
  <si>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</si>
  <si>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</si>
  <si>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</si>
  <si>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</si>
  <si>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</si>
  <si>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</si>
  <si>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</si>
  <si>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</si>
  <si>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</si>
  <si>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</si>
  <si>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</si>
  <si>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</si>
  <si>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</si>
  <si>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</si>
  <si>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</si>
  <si>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</si>
  <si>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</si>
  <si>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</si>
  <si>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</si>
  <si>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</si>
  <si>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</si>
  <si>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</si>
  <si>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</si>
  <si>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</si>
  <si>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</si>
  <si>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</si>
  <si>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</si>
  <si>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</si>
  <si>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</si>
  <si>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</si>
  <si>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</si>
  <si>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</si>
  <si>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</si>
  <si>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</si>
  <si>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</si>
  <si>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</si>
  <si>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</si>
  <si>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</si>
  <si>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</si>
  <si>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</si>
  <si>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</si>
  <si>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</si>
  <si>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</si>
  <si>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</si>
  <si>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</si>
  <si>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</si>
  <si>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</si>
  <si>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</si>
  <si>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</si>
  <si>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</si>
  <si>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</si>
  <si>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</si>
  <si>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</si>
  <si>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</si>
  <si>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</si>
  <si>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</si>
  <si>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</si>
  <si>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</si>
  <si>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</si>
  <si>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</si>
  <si>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</si>
  <si>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</si>
  <si>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</si>
  <si>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</si>
  <si>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</si>
  <si>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</si>
  <si>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</si>
  <si>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</si>
  <si>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</si>
  <si>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</si>
  <si>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</si>
  <si>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</si>
  <si>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</si>
  <si>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</si>
  <si>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</si>
  <si>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</si>
  <si>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</si>
  <si>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</si>
  <si>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</si>
  <si>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</si>
  <si>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</si>
  <si>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</si>
  <si>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</si>
  <si>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</si>
  <si>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</si>
  <si>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</si>
  <si>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</si>
  <si>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</si>
  <si>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</si>
  <si>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</si>
  <si>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</si>
  <si>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</si>
  <si>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</si>
  <si>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</si>
  <si>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</si>
  <si>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</si>
  <si>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</si>
  <si>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</si>
  <si>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</si>
  <si>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</si>
  <si>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</si>
  <si>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</si>
  <si>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</si>
  <si>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</si>
  <si>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</si>
  <si>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</si>
  <si>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</si>
  <si>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</si>
  <si>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</si>
  <si>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</si>
  <si>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</si>
  <si>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</si>
  <si>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</si>
  <si>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</si>
  <si>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</si>
  <si>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</si>
  <si>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</si>
  <si>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</si>
  <si>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</si>
  <si>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</si>
  <si>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</si>
  <si>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</si>
  <si>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</si>
  <si>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</si>
  <si>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</si>
  <si>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</si>
  <si>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</si>
  <si>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</si>
  <si>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</si>
  <si>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</si>
  <si>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</si>
  <si>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</si>
  <si>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</si>
  <si>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</si>
  <si>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</si>
  <si>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</si>
  <si>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</si>
  <si>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</si>
  <si>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</si>
  <si>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</si>
  <si>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</si>
  <si>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</si>
  <si>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</si>
  <si>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</si>
  <si>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</si>
  <si>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</si>
  <si>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</si>
  <si>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</si>
  <si>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</si>
  <si>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</si>
  <si>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</si>
  <si>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</si>
  <si>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</si>
  <si>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</si>
  <si>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</si>
  <si>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</si>
  <si>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</si>
  <si>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</si>
  <si>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</si>
  <si>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</si>
  <si>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</si>
  <si>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</si>
  <si>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</si>
  <si>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</si>
  <si>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</si>
  <si>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</si>
  <si>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</si>
  <si>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</si>
  <si>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</si>
  <si>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</si>
  <si>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</si>
  <si>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</si>
  <si>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</si>
  <si>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</si>
  <si>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</si>
  <si>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</si>
  <si>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</si>
  <si>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</si>
  <si>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</si>
  <si>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</si>
  <si>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</si>
  <si>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</si>
  <si>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</si>
  <si>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</si>
  <si>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</si>
  <si>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</si>
  <si>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</si>
  <si>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</si>
  <si>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</si>
  <si>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</si>
  <si>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</si>
  <si>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</si>
  <si>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</si>
  <si>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</si>
  <si>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</si>
  <si>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</si>
  <si>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</si>
  <si>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</si>
  <si>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</si>
  <si>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</si>
  <si>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</si>
  <si>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</si>
  <si>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</si>
  <si>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</si>
  <si>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</si>
  <si>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</si>
  <si>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</si>
  <si>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</si>
  <si>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</si>
  <si>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</si>
  <si>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</si>
  <si>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</si>
  <si>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</si>
  <si>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</si>
  <si>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</si>
  <si>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</si>
  <si>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</si>
  <si>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</si>
  <si>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</si>
  <si>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</si>
  <si>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</si>
  <si>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</si>
  <si>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</si>
  <si>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</si>
  <si>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</si>
  <si>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</si>
  <si>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</si>
  <si>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</si>
  <si>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</si>
  <si>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</si>
  <si>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</si>
  <si>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</si>
  <si>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</si>
  <si>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</si>
  <si>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</si>
  <si>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</si>
  <si>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</si>
  <si>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</si>
  <si>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</si>
  <si>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</si>
  <si>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</si>
  <si>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</si>
  <si>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</si>
  <si>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</si>
  <si>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</si>
  <si>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</si>
  <si>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</si>
  <si>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</si>
  <si>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</si>
  <si>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</si>
  <si>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</si>
  <si>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</si>
  <si>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</si>
  <si>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</si>
  <si>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</si>
  <si>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</si>
  <si>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</si>
  <si>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</si>
  <si>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</si>
  <si>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</si>
  <si>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</si>
  <si>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</si>
  <si>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</si>
  <si>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</si>
  <si>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</si>
  <si>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</si>
  <si>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</si>
  <si>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</si>
  <si>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</si>
  <si>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</si>
  <si>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</si>
  <si>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</si>
  <si>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</si>
  <si>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</si>
  <si>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</si>
  <si>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</si>
  <si>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</si>
  <si>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</si>
  <si>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</si>
  <si>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</si>
  <si>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</si>
  <si>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</si>
  <si>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</si>
  <si>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</si>
  <si>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</si>
  <si>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</si>
  <si>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</si>
  <si>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</si>
  <si>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</si>
  <si>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</si>
  <si>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</si>
  <si>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</si>
  <si>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</si>
  <si>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</si>
  <si>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</si>
  <si>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</si>
  <si>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</si>
  <si>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</si>
  <si>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</si>
  <si>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</si>
  <si>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</si>
  <si>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</si>
  <si>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</si>
  <si>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</si>
  <si>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</si>
  <si>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</si>
  <si>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</si>
  <si>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</si>
  <si>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</si>
  <si>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</si>
  <si>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</si>
  <si>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</si>
  <si>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</si>
  <si>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</si>
  <si>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</si>
  <si>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</si>
  <si>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</si>
  <si>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</si>
  <si>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</si>
  <si>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</si>
  <si>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</si>
  <si>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</si>
  <si>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</si>
  <si>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</si>
  <si>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</si>
  <si>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</si>
  <si>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</si>
  <si>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</si>
  <si>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</si>
  <si>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</si>
  <si>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</si>
  <si>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</si>
  <si>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</si>
  <si>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</si>
  <si>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</si>
  <si>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</si>
  <si>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</si>
  <si>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</si>
  <si>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</si>
  <si>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</si>
  <si>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</si>
  <si>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</si>
  <si>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</si>
  <si>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</si>
  <si>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</si>
  <si>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</si>
  <si>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</si>
  <si>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</si>
  <si>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</si>
  <si>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</si>
  <si>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</si>
  <si>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</si>
  <si>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</si>
  <si>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</si>
  <si>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</si>
  <si>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</si>
  <si>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</si>
  <si>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</si>
  <si>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</si>
  <si>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</si>
  <si>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</si>
  <si>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</si>
  <si>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</si>
  <si>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</si>
  <si>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</si>
  <si>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</si>
  <si>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</si>
  <si>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</si>
  <si>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</si>
  <si>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</si>
  <si>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</si>
  <si>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</si>
  <si>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</si>
  <si>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</si>
  <si>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</si>
  <si>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</si>
  <si>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</si>
  <si>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</si>
  <si>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</si>
  <si>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</si>
  <si>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</si>
  <si>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</si>
  <si>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</si>
  <si>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</si>
  <si>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</si>
  <si>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</si>
  <si>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</si>
  <si>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</si>
  <si>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</si>
  <si>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</si>
  <si>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</si>
  <si>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</si>
  <si>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</si>
  <si>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</si>
  <si>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</si>
  <si>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</si>
  <si>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</si>
  <si>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</si>
  <si>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</si>
  <si>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</si>
  <si>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</si>
  <si>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</si>
  <si>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</si>
  <si>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</si>
  <si>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</si>
  <si>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</si>
  <si>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</si>
  <si>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</si>
  <si>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</si>
  <si>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</si>
  <si>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</si>
  <si>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</si>
  <si>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</si>
  <si>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</si>
  <si>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</si>
  <si>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</si>
  <si>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</si>
  <si>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</si>
  <si>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</si>
  <si>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</si>
  <si>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</si>
  <si>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</si>
  <si>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</si>
  <si>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</si>
  <si>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</si>
  <si>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</si>
  <si>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</si>
  <si>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</si>
  <si>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</si>
  <si>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Погорелова Екатерина Игоревна   Алиева Оксана Зульфиевна</t>
  </si>
  <si>
    <t>тел. 71-93-13, 71-02-80</t>
  </si>
  <si>
    <t>Новокузнецкий городской округ</t>
  </si>
  <si>
    <t>Приложение №3</t>
  </si>
  <si>
    <r>
      <t xml:space="preserve">* информация предоставляется </t>
    </r>
    <r>
      <rPr>
        <u/>
        <sz val="10"/>
        <color indexed="10"/>
        <rFont val="Times New Roman"/>
        <family val="1"/>
        <charset val="204"/>
      </rPr>
      <t>только по нормативным документам принятым на муниципальном уровне, либо изменялись в отчетном периоде</t>
    </r>
    <r>
      <rPr>
        <u/>
        <sz val="10"/>
        <color indexed="8"/>
        <rFont val="Times New Roman"/>
        <family val="1"/>
        <charset val="204"/>
      </rPr>
      <t>.</t>
    </r>
    <r>
      <rPr>
        <sz val="10"/>
        <color indexed="8"/>
        <rFont val="Times New Roman"/>
        <family val="1"/>
        <charset val="204"/>
      </rPr>
      <t xml:space="preserve">  
По мере возможности направить копии документов в департамент контрактной системы Кемеровской области</t>
    </r>
  </si>
  <si>
    <t xml:space="preserve"> Руководитель                                            Прошунина И.С.</t>
  </si>
  <si>
    <t>Контактное лицо (Ф.И.О., телефон)</t>
  </si>
  <si>
    <t>8-(3843) 32-17-54</t>
  </si>
  <si>
    <t>Приложение №4</t>
  </si>
  <si>
    <r>
      <t xml:space="preserve"> Руководитель                                            __</t>
    </r>
    <r>
      <rPr>
        <u/>
        <sz val="10"/>
        <rFont val="Times New Roman"/>
        <family val="1"/>
        <charset val="204"/>
      </rPr>
      <t>Спивак И.А.</t>
    </r>
    <r>
      <rPr>
        <sz val="10"/>
        <rFont val="Times New Roman"/>
        <family val="1"/>
        <charset val="204"/>
      </rPr>
      <t>___</t>
    </r>
  </si>
  <si>
    <t>Прошунина И.С.</t>
  </si>
  <si>
    <t>Мониторинг закупок* товаров, работ, услуг  за  1 квартал 2017 года</t>
  </si>
  <si>
    <t>09.02.2017</t>
  </si>
  <si>
    <t>0139300002917000005</t>
  </si>
  <si>
    <t>14.13.11.120  14.13.13.120         14.14.12.120     14.14.14.120  14.14.25.110  14.14.30.110      14.13.12.110   14.13.14.110       15.20.11.110      14.31.10.121 14.31.10.111 14.31.10.134               14.19.42.161       14.19.42.162    20.41.31.113   20.42.18.111   20.42.19.110  20.42.16.110   20.20.14.000</t>
  </si>
  <si>
    <t>06.03.2017</t>
  </si>
  <si>
    <t>Поставка продуктов питания для пострадавшего населения в период ликвидации чрезвычайной ситуации природного или техногенного характера»</t>
  </si>
  <si>
    <t>24.01.2017</t>
  </si>
  <si>
    <t>0139300002917000002</t>
  </si>
  <si>
    <t>Поставка постельных принадлежностей в период ликвидации последствий чрезвычайных ситуаций природного или техногенного характера</t>
  </si>
  <si>
    <t>13.02.2017</t>
  </si>
  <si>
    <t>0139300002917000008</t>
  </si>
  <si>
    <t>07.03.2017</t>
  </si>
  <si>
    <t>Поставка бензина автомобильного через сеть автозаправочных станций во 2 квартале 2017 года</t>
  </si>
  <si>
    <t>0139300002917000050 (М12-0042-17-ЭА)</t>
  </si>
  <si>
    <t>М12-53-001-00</t>
  </si>
  <si>
    <t xml:space="preserve">Совместные закупки </t>
  </si>
  <si>
    <t>Маслов Николай Юрьевич</t>
  </si>
  <si>
    <t>25.02.2017</t>
  </si>
  <si>
    <t xml:space="preserve">07.03.2017  </t>
  </si>
  <si>
    <t xml:space="preserve">0139300002917000050
</t>
  </si>
  <si>
    <t>17.03.2017.</t>
  </si>
  <si>
    <t>31.03.2017.</t>
  </si>
  <si>
    <t>03.04.2017.</t>
  </si>
  <si>
    <t>3421600598617000001.</t>
  </si>
  <si>
    <t>г. Новокузнецк, ул. Ленина, 38</t>
  </si>
  <si>
    <t>8(3843)32-19-67</t>
  </si>
  <si>
    <t>kuz_org@admnkz,info</t>
  </si>
  <si>
    <t>Заместитель Главы города- руководитель администрации Кузнецкого района</t>
  </si>
  <si>
    <t>Главный специалист- юрист</t>
  </si>
  <si>
    <t>8(3843)32-14-09</t>
  </si>
  <si>
    <t>44-Фз</t>
  </si>
  <si>
    <t>УО самостоятельно</t>
  </si>
  <si>
    <t>Управление закупок администрации города Новокузнецк</t>
  </si>
  <si>
    <t>18.12.2016</t>
  </si>
  <si>
    <t>14.02.2017</t>
  </si>
  <si>
    <t>25.01.2017</t>
  </si>
  <si>
    <t>03.02.2017</t>
  </si>
  <si>
    <t>М 12-54-001-00</t>
  </si>
  <si>
    <t>0139300001516000039</t>
  </si>
  <si>
    <t xml:space="preserve">654041, Кемеровская область, г.Новокузнецк, ул.Кутузова,45 </t>
  </si>
  <si>
    <t>12.01.2017</t>
  </si>
  <si>
    <t>3421704493117000002</t>
  </si>
  <si>
    <t>Оказание услуг по сбору, обработке, утилизации, размещению (захоронению) твердых коммунальных отходов из частного сектора города Новокузнецка на 2017год</t>
  </si>
  <si>
    <t>0139300001516000040</t>
  </si>
  <si>
    <t>38.21.10.000</t>
  </si>
  <si>
    <t>654000 Кемеровская область, г.Новокузнецк, проезд Родниковый, 25</t>
  </si>
  <si>
    <t>10.01.2017</t>
  </si>
  <si>
    <t>3421704493117000003</t>
  </si>
  <si>
    <t>0139300001516000041</t>
  </si>
  <si>
    <t>3421704493117000001</t>
  </si>
  <si>
    <t xml:space="preserve">ЕД (п.8) </t>
  </si>
  <si>
    <t>0139300001516000044</t>
  </si>
  <si>
    <t>37.00.11.110   36.00.20.130</t>
  </si>
  <si>
    <t>13.03.2017</t>
  </si>
  <si>
    <t>3421704493117000008</t>
  </si>
  <si>
    <t>0139300001516000043</t>
  </si>
  <si>
    <t>03.04.2017</t>
  </si>
  <si>
    <t>3421704493117000009</t>
  </si>
  <si>
    <t>Поставка електрической энергии</t>
  </si>
  <si>
    <t>ОАО"КУЗБАССКАЯ ЭНЕРГЕТИЧЕСКАЯ СБЫТОВАЯ КОМПАНИЯ"</t>
  </si>
  <si>
    <t>13.01.2017</t>
  </si>
  <si>
    <t>3421704493117000004</t>
  </si>
  <si>
    <t>23.01.2017</t>
  </si>
  <si>
    <t>3421704493117000007</t>
  </si>
  <si>
    <t>19.01.2017</t>
  </si>
  <si>
    <t>3421704493117000006</t>
  </si>
  <si>
    <t>Администрация Новоильинского района города Новокузнецка</t>
  </si>
  <si>
    <t>4216007863/919</t>
  </si>
  <si>
    <t>654011 Кемеровская область город Новокузнецк, пр. Авиаторов, 62</t>
  </si>
  <si>
    <t>320-602               320-622</t>
  </si>
  <si>
    <t>Зам.Главы города - руководитель администрации Новоильинского района</t>
  </si>
  <si>
    <t>Гл. специалист - юрист</t>
  </si>
  <si>
    <t>Оказание услуг по доставке электроэнергии</t>
  </si>
  <si>
    <t>30.03.2017</t>
  </si>
  <si>
    <t>0139300000817000006</t>
  </si>
  <si>
    <t>ОАО "Кузбассэнерго сбыт"</t>
  </si>
  <si>
    <t>г. Кемерово, пр. Ленина, 90/4</t>
  </si>
  <si>
    <t>23.03.2017</t>
  </si>
  <si>
    <t>3421600786317000007</t>
  </si>
  <si>
    <t>31.03.2017</t>
  </si>
  <si>
    <t>0139300000817000003     0139300000817000004</t>
  </si>
  <si>
    <t>27.03.2017</t>
  </si>
  <si>
    <t>3421600786317000005      3421600786317000006</t>
  </si>
  <si>
    <t>ЕД (п1)</t>
  </si>
  <si>
    <t>28.02.2017</t>
  </si>
  <si>
    <t>22.03.2017</t>
  </si>
  <si>
    <t>0139300000817000001</t>
  </si>
  <si>
    <t>20.03.2017</t>
  </si>
  <si>
    <t>Информация по  обеспечению исполнения контракта на 01.04.2017 г.</t>
  </si>
  <si>
    <t>Информация по  размещению закупок через уполномоченный орган (УО) либо самостоятельно  за 1 квартал 2017 года</t>
  </si>
  <si>
    <t>Информация по предоставлению преимуществ в соответствии с Законом о контрактной системе за 1 квартал  2017 г.</t>
  </si>
  <si>
    <t>Информация по контрактным службам (контрактным управляющим)*  за  1 квартал 2017 года</t>
  </si>
  <si>
    <t>Перечень нормативных правовых актов в сфере контрактной системы,*
принятых за  1 квартал 2017  год</t>
  </si>
  <si>
    <t>Информация о  заказчиках по состоянию на 01.04.2017 г.</t>
  </si>
  <si>
    <t>по состоянию на 01.04.2017 г.</t>
  </si>
  <si>
    <t>Пилипенко Т.А.</t>
  </si>
  <si>
    <t xml:space="preserve"> за  1 квартал 2017 года</t>
  </si>
  <si>
    <t>Доведенные лимиты (бюджетные средства) на 2017 год</t>
  </si>
  <si>
    <t>Планируемые внебюджетные средства на 2017 год</t>
  </si>
  <si>
    <t>графа 4 - указывается информация по доведенным лимитам на закупку товаров, работ, услуг на 2017 год</t>
  </si>
  <si>
    <t>графа 5 - указываются планируемые внебюджетные средства по утвержденному плану финансово-хозяйственной деятельности на 2017 год</t>
  </si>
  <si>
    <t>УТИС</t>
  </si>
  <si>
    <t>М12-16-002-00</t>
  </si>
  <si>
    <t>МБУ ЕЦОПП</t>
  </si>
  <si>
    <t>Строителей 55</t>
  </si>
  <si>
    <t>74-59-85</t>
  </si>
  <si>
    <t>Начальник управления</t>
  </si>
  <si>
    <t>начальник отдела закупок</t>
  </si>
  <si>
    <t>Управление по транспорту и связи</t>
  </si>
  <si>
    <t>32-14-60</t>
  </si>
  <si>
    <t>Начальник ФЭО</t>
  </si>
  <si>
    <t>Белоусова Татьяна Александровна</t>
  </si>
  <si>
    <t>М 12-17-001-00</t>
  </si>
  <si>
    <t>654041, Кемеровская область, г.Новокузнецк ул.Циолковского, 34</t>
  </si>
  <si>
    <t>И.о. директора</t>
  </si>
  <si>
    <t>Коротчук Тамара Матвеевна</t>
  </si>
  <si>
    <t>Юрисконсульт 2 категории</t>
  </si>
  <si>
    <t>заместитель директора по кадрам и быту</t>
  </si>
  <si>
    <t>Киселева Марина Анатольевна</t>
  </si>
  <si>
    <t>специалист по социальной работе (в сфере закупок)</t>
  </si>
  <si>
    <t>Храмова Н.В.</t>
  </si>
  <si>
    <t>Заметалова Оксана Игоревна</t>
  </si>
  <si>
    <t xml:space="preserve">(3843) 77-66-49  </t>
  </si>
  <si>
    <t>юрисконсульт</t>
  </si>
  <si>
    <t>Новокузнецкий городской Совет народных депутатов</t>
  </si>
  <si>
    <t>М12-11-001-00</t>
  </si>
  <si>
    <t>654080, Кемеровская область, г.Новокузнецк, ул.Кирова,71, каб.№410</t>
  </si>
  <si>
    <t>8(3843)32-15-02</t>
  </si>
  <si>
    <t>gorsobr@admnkz.info</t>
  </si>
  <si>
    <t>Масюков О.А.</t>
  </si>
  <si>
    <t>консультант советник</t>
  </si>
  <si>
    <t>Болотова Е.В.</t>
  </si>
  <si>
    <t>8(3843)32-29-78</t>
  </si>
  <si>
    <t>самостоятельно</t>
  </si>
  <si>
    <t>4217170774</t>
  </si>
  <si>
    <t>ЭА</t>
  </si>
  <si>
    <t>Поставка нефтепродуктов</t>
  </si>
  <si>
    <t>21.02.2017</t>
  </si>
  <si>
    <t>Перекресток Ойл</t>
  </si>
  <si>
    <t>г. Кемерово, Н. Островского, 16,306</t>
  </si>
  <si>
    <t>06.03.2018</t>
  </si>
  <si>
    <t>19.20.21.114</t>
  </si>
  <si>
    <t>совместные закупки</t>
  </si>
  <si>
    <t>Комитет по физической кульутре, спорту и туризму администрации города Новокузнецка</t>
  </si>
  <si>
    <t>Оказание услуг по установке и информационно-правовому обеспечению комплектов электронной версии справочно-правовой системы в 2017 году</t>
  </si>
  <si>
    <t>29.11.2016</t>
  </si>
  <si>
    <t>342160068451700001</t>
  </si>
  <si>
    <t>63.11.11.000</t>
  </si>
  <si>
    <t>-</t>
  </si>
  <si>
    <t>ООО "Правовой центр "Гарант"</t>
  </si>
  <si>
    <t>4205114334</t>
  </si>
  <si>
    <t>650000, г.Кемерово, ул. Д. Бедного, 1</t>
  </si>
  <si>
    <t>75971.80</t>
  </si>
  <si>
    <t>01393000207</t>
  </si>
  <si>
    <t>КСЗ</t>
  </si>
  <si>
    <t>4216006718</t>
  </si>
  <si>
    <t>ЕД (п.25)</t>
  </si>
  <si>
    <t>Оказание услуг по перевозке граждан, имеющих право на меры социальной поддержки, в соответствии с Законами Кемеровской области городским автомобильным транспортом общего пользования (кроме такси)</t>
  </si>
  <si>
    <t>01.12.2016</t>
  </si>
  <si>
    <t>13.12.2016</t>
  </si>
  <si>
    <t>0139300002916001205</t>
  </si>
  <si>
    <t>49.31.21.110</t>
  </si>
  <si>
    <t>ОАО "ПАТП №4"</t>
  </si>
  <si>
    <t>654011, Кемеровская область, г. Новокузнецк, пр. Авиаторов 9</t>
  </si>
  <si>
    <t>3421600671817000001</t>
  </si>
  <si>
    <t>0139300002916001207</t>
  </si>
  <si>
    <t>3421600671817000002</t>
  </si>
  <si>
    <t>Оказание услуг по перевозке граждан, имеющих право на меры социальной поддержки, в соответствии с Законами Кемеровской области городским электротранспортом</t>
  </si>
  <si>
    <t>14.12.2016</t>
  </si>
  <si>
    <t>0139300002916001224</t>
  </si>
  <si>
    <t>49.31.21.130</t>
  </si>
  <si>
    <t>МТТП</t>
  </si>
  <si>
    <t>654018, Кемеровская область, г. Новокузнецк, Кондомское шоссе 2</t>
  </si>
  <si>
    <t>3421600671817000003</t>
  </si>
  <si>
    <t>0139300002916001225</t>
  </si>
  <si>
    <t>3421600671817000004</t>
  </si>
  <si>
    <t>0139300002516000007</t>
  </si>
  <si>
    <t>36.00.20.130 37.00.11.110</t>
  </si>
  <si>
    <t>654005, ОБЛ КЕМЕРОВСКАЯ 42, Г НОВОКУЗНЕЦК, ПР-КТ СТРОИТЕЛЕЙ, ДОМ 98</t>
  </si>
  <si>
    <t>3421600671817000005</t>
  </si>
  <si>
    <t>0139300002916001209</t>
  </si>
  <si>
    <t>ОАО "ПАТП 1"</t>
  </si>
  <si>
    <t>654018, Кемеровская область, г. Новокузнецк, Кондомское шоссе 6</t>
  </si>
  <si>
    <t>3421600671817000006</t>
  </si>
  <si>
    <t>Оказание услуг по перевозке граждан, имеющих право на меры социальной поддержки, в соответствии с Законами Кемеровской области автомобильным транспортом общего пользования пригородного сообщения (кроме такси)</t>
  </si>
  <si>
    <t>0139300002916001212</t>
  </si>
  <si>
    <t>3421600671817000007</t>
  </si>
  <si>
    <t>Оказание услуг по перевозке граждан, имеющих право на меры социальной поддержки, в соответствии с Законами Кемеровской области автомобильным транспортом общего пользования междугороднего сообщения в пределах Кемреовской области (кроме такси)</t>
  </si>
  <si>
    <t>0139300002916001211</t>
  </si>
  <si>
    <t>49.39.11.000</t>
  </si>
  <si>
    <t>3421600671817000008</t>
  </si>
  <si>
    <t>Оказание услуг электросвязи эридическому лицу, финансируемого из соответствующего бюджета</t>
  </si>
  <si>
    <t>29.12.2016</t>
  </si>
  <si>
    <t>0139300002516000009</t>
  </si>
  <si>
    <t>191002, г. Санкт-Петербург 78, ул. Достоевского, 15</t>
  </si>
  <si>
    <t>3421600671817000009</t>
  </si>
  <si>
    <t>0139300002916001223</t>
  </si>
  <si>
    <t>49.31.21.120</t>
  </si>
  <si>
    <t>3421600671817000010</t>
  </si>
  <si>
    <t>0139300002916001200</t>
  </si>
  <si>
    <t>3421600671817000011</t>
  </si>
  <si>
    <t>15.12.2016</t>
  </si>
  <si>
    <t>0139300002916001226</t>
  </si>
  <si>
    <t>3421600671817000012</t>
  </si>
  <si>
    <t>0139300002916001285</t>
  </si>
  <si>
    <t>3421600671817000013</t>
  </si>
  <si>
    <t>0139300002916001215</t>
  </si>
  <si>
    <t>3421600671817000014</t>
  </si>
  <si>
    <t>0139300002916001216</t>
  </si>
  <si>
    <t>3421600671817000015</t>
  </si>
  <si>
    <t>Теплоснабжения и поставки горячей воды</t>
  </si>
  <si>
    <t>0139300002517000003</t>
  </si>
  <si>
    <t>35.30.11.111    35.30.12.110</t>
  </si>
  <si>
    <t>МП "ССК"</t>
  </si>
  <si>
    <t>654005, ОБЛ КЕМЕРОВСКАЯ 42, Г НОВОКУЗНЕЦК, УЛ. Орджоникидзе, 12/1</t>
  </si>
  <si>
    <t>3421600671817000016</t>
  </si>
  <si>
    <t>20.02.2017</t>
  </si>
  <si>
    <t>0139300002517000001</t>
  </si>
  <si>
    <t>ООО "Центральная ТЭЦ"</t>
  </si>
  <si>
    <t>654005, ОБЛ КЕМЕРОВСКАЯ 42, Г НОВОКУЗНЕЦК, ул. Коммунальная 25</t>
  </si>
  <si>
    <t>3421600671817000017</t>
  </si>
  <si>
    <t>Теплоснабжения</t>
  </si>
  <si>
    <t>013930000251700002</t>
  </si>
  <si>
    <t>ООО "КузнецкТеплоСбыт"</t>
  </si>
  <si>
    <t>654063, ОБЛ КЕМЕРОВСКАЯ 42, Г НОВОКУЗНЕЦК, УЛ. РУДОКОПРОВАЯ,4</t>
  </si>
  <si>
    <t>3421600671817000018</t>
  </si>
  <si>
    <t>оказание услуг по перевозке граждан, имеющих право на меры социальной поддержки, в соответствии с Законами Кемеровской области автомобильным транспортом общего пользования пригородного сообщения ( кроме такси)</t>
  </si>
  <si>
    <t>16.02.2017</t>
  </si>
  <si>
    <t>27.02.2017</t>
  </si>
  <si>
    <t>0139300002917000015</t>
  </si>
  <si>
    <t>ОАО "ПАТП №1"</t>
  </si>
  <si>
    <t>3421600671817000019</t>
  </si>
  <si>
    <t>оказание услуг по перевозке граждан, имеющих право на меры социальной поддержки, в соответствии с Законами Кемеровской области городским пассажирским  автомобильным транспортом общего пользования  (кроме такси)  и автомобильным транспортом общего пользования пригородного сообщения (кроме такси)</t>
  </si>
  <si>
    <t>0139300002917000021</t>
  </si>
  <si>
    <t>3421600671817000020</t>
  </si>
  <si>
    <t xml:space="preserve">оказание услуг по перевозке граждан, имеющих право на меры социальной поддержки, в соответствии с Законами Кемеровской области городским пассажирским  автомобильным транспортом общего пользования  (кроме такси)  и автомобильным транспортом общего пользования пригородного сообщения ( кроме такси)  </t>
  </si>
  <si>
    <t>0139300002917000017</t>
  </si>
  <si>
    <t>3421600671817000021</t>
  </si>
  <si>
    <t>0139300002917000019</t>
  </si>
  <si>
    <t>3421600671817000022</t>
  </si>
  <si>
    <t xml:space="preserve">оказание услуг по перевозке граждан, имеющих право на меры социальной поддержки, в соответствии с Законами Кемеровской области городским пассажирским  автомобильным транспортом общего пользования  (кроме такси)  и автомобильным транспортом общего пользования пригородного сообщения ( кроме такси) </t>
  </si>
  <si>
    <t>0139300002917000016</t>
  </si>
  <si>
    <t>3421600671817000023</t>
  </si>
  <si>
    <t>оказание услуг по перевозке граждан, имеющих право на меры социальной поддержки, в соответствии с Законами Кемеровской области городским электротранспортом</t>
  </si>
  <si>
    <t>17.02.2017</t>
  </si>
  <si>
    <t>0139300002917000028</t>
  </si>
  <si>
    <t>49.31.21.120 49.31.21.130</t>
  </si>
  <si>
    <t>3421600671817000024</t>
  </si>
  <si>
    <t>0139300002917000026</t>
  </si>
  <si>
    <t>3421600671817000025</t>
  </si>
  <si>
    <t>Поставка бензина автомобильного через сеть автозаправочных станций в 2 квартале 2017 г.</t>
  </si>
  <si>
    <t xml:space="preserve">0139300002917000050
</t>
  </si>
  <si>
    <t>ООО "Перекресток ОЙЛ"</t>
  </si>
  <si>
    <t>650000, г. Кемерово, Н. Островского, 16,306.</t>
  </si>
  <si>
    <t>3421600671817000026</t>
  </si>
  <si>
    <t>МБУ КЦСОН Куйбышевского района</t>
  </si>
  <si>
    <t>Оказание услуг по предоставлению доступа к сети Интернет и передаче данных</t>
  </si>
  <si>
    <t>0139300002916001240</t>
  </si>
  <si>
    <t>61.10.49.000</t>
  </si>
  <si>
    <t>654067, Россия, Кемеровская область, г. Новокузнецк, пр. Авиаторов,75</t>
  </si>
  <si>
    <t>11.01.2017</t>
  </si>
  <si>
    <t>3422001099617000003</t>
  </si>
  <si>
    <t>Поставка оборудования для столовых (овощерезка, мясорубка, столы производственные, стеллажи)</t>
  </si>
  <si>
    <t>0139300002916001276</t>
  </si>
  <si>
    <t>28.93.17.112, 28.93.17.170, 31.09.11.120, 25.99.12.112</t>
  </si>
  <si>
    <t>ООО 'УРАЛМЕТ'</t>
  </si>
  <si>
    <t>г. Новосибирск, Красный проспект,200</t>
  </si>
  <si>
    <t>16.01.2017</t>
  </si>
  <si>
    <t>30.01.2017</t>
  </si>
  <si>
    <t>3422001099617000005</t>
  </si>
  <si>
    <t>Поставка бумаги для печатающих устройств и копировальных аппаратов</t>
  </si>
  <si>
    <t>0139300002916001239</t>
  </si>
  <si>
    <t>17.12.14.112</t>
  </si>
  <si>
    <t>ООО "Сибпромторг"</t>
  </si>
  <si>
    <t>г. Новокузнецк, ул.375 км,36</t>
  </si>
  <si>
    <t>17.01.2017</t>
  </si>
  <si>
    <t>31.01.2017</t>
  </si>
  <si>
    <t>3422001099617000004</t>
  </si>
  <si>
    <t>Поставка канцелярских товаров</t>
  </si>
  <si>
    <t>0139300002916001283</t>
  </si>
  <si>
    <t>32.99.15.110, 17.23.13.192,  25.71.11.120, 17.23.13.194, 17.23.13.195, 17.23.13.110, 20.52.10.190, 25.71.11.110, , 28.23.12.110, 26.51.33.141, 1, 17.23.13.199, 25.93.14.140, 20.59.11.130, 25.99.29.190, 20.16.10.119,  22.29.21.000, 20.17.10.190, 22.29.21.000</t>
  </si>
  <si>
    <t xml:space="preserve">ООО «Лико-Центр» </t>
  </si>
  <si>
    <t>г. Кемерово,,ул. Новогодняя,14-44</t>
  </si>
  <si>
    <t>15.02.2017</t>
  </si>
  <si>
    <t>3422001099617000006</t>
  </si>
  <si>
    <t>Водоснабжение и водоотведение</t>
  </si>
  <si>
    <t>0339300228416000006</t>
  </si>
  <si>
    <t>36.00.20.130; 37.00.11.110</t>
  </si>
  <si>
    <t>г. Новокузнецк, пр. Строителей ,98</t>
  </si>
  <si>
    <t>05.01.2017</t>
  </si>
  <si>
    <t>3422001099617000001</t>
  </si>
  <si>
    <t>услуги связи</t>
  </si>
  <si>
    <t>0339300228416000005</t>
  </si>
  <si>
    <t>г. Санкт- Петербург, ул. Достоевского ,15</t>
  </si>
  <si>
    <t>3422001099617000002</t>
  </si>
  <si>
    <t>4221009457</t>
  </si>
  <si>
    <t>Оказание услуг по организации бесплатного проезда для работников МБУ КЦСОН Кузнецкого района</t>
  </si>
  <si>
    <t>02.02.2017</t>
  </si>
  <si>
    <t>0139300002917000013</t>
  </si>
  <si>
    <t>МБУ "Единый центр организации пассажирских перевозок"</t>
  </si>
  <si>
    <t>654005, Кемеровская область, г.Новокузнецк, пр. Строителей, 55</t>
  </si>
  <si>
    <t>24.03.2017</t>
  </si>
  <si>
    <t xml:space="preserve">3422100945717000003 
  </t>
  </si>
  <si>
    <t>0139300002917000050</t>
  </si>
  <si>
    <t>650000, Кемеровская область, ул.Николая Островского, 16</t>
  </si>
  <si>
    <t>17.03.2017</t>
  </si>
  <si>
    <t xml:space="preserve">3422100945717000004 </t>
  </si>
  <si>
    <t>4219004892</t>
  </si>
  <si>
    <t xml:space="preserve">Оказание услуг по организации бесплатного проезда на городском пассажирском транспорте общего пользования (кроме маршрутного такси) для работников муниципального бюджетного учреждения социального обслуживания населения </t>
  </si>
  <si>
    <t>02.02.2017г.</t>
  </si>
  <si>
    <t>07.03.2017г.</t>
  </si>
  <si>
    <t>0139300002917000051</t>
  </si>
  <si>
    <t>49.31.21.190</t>
  </si>
  <si>
    <t>Муниципальное бюджетное учреждение «Единый центр организации пассажирских перевозок» Новокузнецкого городского округа</t>
  </si>
  <si>
    <t>654005, Кемеровская область, г. Новокузнецк, пр. Строителей, 55</t>
  </si>
  <si>
    <t>16.03.2017г.</t>
  </si>
  <si>
    <t>27.03.2017г.</t>
  </si>
  <si>
    <t>30.03.2017г.</t>
  </si>
  <si>
    <t>3421900489217000001</t>
  </si>
  <si>
    <t xml:space="preserve">Поставка бензина автомобильного через сеть автозаправочных станций во 2 квартале 2017 года   </t>
  </si>
  <si>
    <t>25.03.2017г.</t>
  </si>
  <si>
    <t>ООО 'ПЕРЕКРЕСТОК ОЙЛ'</t>
  </si>
  <si>
    <t>650000 г.Кемерово, ул. Островскго,16</t>
  </si>
  <si>
    <t>17.03.2017г.</t>
  </si>
  <si>
    <t>03.04.2017г.</t>
  </si>
  <si>
    <t>3421900489217000002</t>
  </si>
  <si>
    <t>4217025047</t>
  </si>
  <si>
    <t>холодное водоснабжение</t>
  </si>
  <si>
    <t>0339300000516000008</t>
  </si>
  <si>
    <t>36.00.20.130</t>
  </si>
  <si>
    <t>Общество с ограниченной ответственностью "КОМСЕРВИС"</t>
  </si>
  <si>
    <t>654101,г.Новокузнецк, ул.Дачный городок, 28</t>
  </si>
  <si>
    <t>34217025047 17 000006</t>
  </si>
  <si>
    <t>холодное водоснабжение и водоотведение</t>
  </si>
  <si>
    <t>0339300000516000007</t>
  </si>
  <si>
    <t>36.00.20.130   37.00.11.110</t>
  </si>
  <si>
    <t>654005, г.Новокузнецк, пр.Строителей, 98</t>
  </si>
  <si>
    <t>34217025047 17 000007</t>
  </si>
  <si>
    <t>оказание услуг электросвязи юридическому лицу, финансируемому из соответствующего бюджета</t>
  </si>
  <si>
    <t>0339300000516000009</t>
  </si>
  <si>
    <t>Публичное акционерное общество междугородной и международной электрической связи "Ростелеком"</t>
  </si>
  <si>
    <t xml:space="preserve">191002, г .САНКТ-ПЕТЕРБУРГ, ул. ДОСТОЕВСКОГО, 15 
</t>
  </si>
  <si>
    <t>34217025047 17 000005</t>
  </si>
  <si>
    <t>МБУ КЦОН Заводского района</t>
  </si>
  <si>
    <t>4218013164</t>
  </si>
  <si>
    <t>Поставка продуктов питания (печень говяжья) в 1-4 кварталах 2017 года</t>
  </si>
  <si>
    <t>09.11.2016</t>
  </si>
  <si>
    <t>07.12.2016</t>
  </si>
  <si>
    <t>0139300002916001163</t>
  </si>
  <si>
    <t>10.11.31.140</t>
  </si>
  <si>
    <t>ООО "МКТ"</t>
  </si>
  <si>
    <t>Омская область, Таврический район, р.п.Таврическое, ул.Пролетарская,146</t>
  </si>
  <si>
    <t>22.12.2016</t>
  </si>
  <si>
    <t>04.01.2017</t>
  </si>
  <si>
    <t>3421801316417000004</t>
  </si>
  <si>
    <t>Поставка продуктов питания (молока и кисломолочной продукции) в 1-2 кварталах 2017 года</t>
  </si>
  <si>
    <t>0139300002916001147</t>
  </si>
  <si>
    <t>10.51.52.114 10.51.11.110 10.51.52.113</t>
  </si>
  <si>
    <t>ООО "Сибирский колос"</t>
  </si>
  <si>
    <t>Кемеровская область, Новокузнецкий район, с.Костенково, ул.Центральная,2а</t>
  </si>
  <si>
    <t>21.12.2016</t>
  </si>
  <si>
    <t>3421801316417000005</t>
  </si>
  <si>
    <t>Поставка продуктов питания (мясо птицы) в 1-4 кварталах 2017 года</t>
  </si>
  <si>
    <t>10.12.20.110</t>
  </si>
  <si>
    <t>ООО "Энджел"</t>
  </si>
  <si>
    <t>г.Кемерово, ул.Рутгерса,41/6-2</t>
  </si>
  <si>
    <t>3421801316417000002</t>
  </si>
  <si>
    <t>Поставка продуктов питания (рыбы свежей) в 1-2 кварталах 2017 года</t>
  </si>
  <si>
    <t>0139300002916001149</t>
  </si>
  <si>
    <t>10.20.13.122 10.20.13.122</t>
  </si>
  <si>
    <t>3421801316417000003</t>
  </si>
  <si>
    <t>Поставка продуктов питания (хлеба) в 1-4 кварталах 2017 года</t>
  </si>
  <si>
    <t>0139300002916001162</t>
  </si>
  <si>
    <t>10.71.11.110</t>
  </si>
  <si>
    <t>3421801316417000001</t>
  </si>
  <si>
    <t>Поставка продуктов питания (мяса говядины) в 1-4 кварталах 2017 года</t>
  </si>
  <si>
    <t>0139300002916001150</t>
  </si>
  <si>
    <t>10.11.31.110</t>
  </si>
  <si>
    <t>3421801316417000006</t>
  </si>
  <si>
    <t>Оказание услуг по организации бесплатного проезда для работников МБУ КЦСОН Заводского района</t>
  </si>
  <si>
    <t>01.02.2017</t>
  </si>
  <si>
    <t>0139300002917000007</t>
  </si>
  <si>
    <t>МБУ "ЕЦОПП" Новокузнецкого городского округа</t>
  </si>
  <si>
    <t>г.Новокузнецк, пр.Строителей,55</t>
  </si>
  <si>
    <t>16.03.2017</t>
  </si>
  <si>
    <t>3421801316417000007</t>
  </si>
  <si>
    <t>4218013165</t>
  </si>
  <si>
    <t>ООО "Перекресток Ойл"</t>
  </si>
  <si>
    <t>г.Кемерово, ул.Н.Островского,16</t>
  </si>
  <si>
    <t>28.03.2017</t>
  </si>
  <si>
    <t>3421801316417000008</t>
  </si>
  <si>
    <t>4218017708</t>
  </si>
  <si>
    <t>Поставка бензина автомобильного через сеть автозаправочных станций по 2 квартале 2017 года</t>
  </si>
  <si>
    <t>650000, РФ, Кемеровская обл., г.Кемерово, ул.Н.Островского 16</t>
  </si>
  <si>
    <t>3421801770817000002</t>
  </si>
  <si>
    <t>ЕД (п.22)</t>
  </si>
  <si>
    <t>Оказание услуг управления многоквартирным домом</t>
  </si>
  <si>
    <t>81.10.10.000</t>
  </si>
  <si>
    <t>ООО "Управляющая компания "Зенит"</t>
  </si>
  <si>
    <t>654041, Кемеровская обл., г.Новокузнецк, ул. Кутузова, 72</t>
  </si>
  <si>
    <t>3421801770817000001</t>
  </si>
  <si>
    <t>4217023508</t>
  </si>
  <si>
    <t>ЕД (п.29)</t>
  </si>
  <si>
    <t>Энергоснабжение</t>
  </si>
  <si>
    <t>650036,  РФ, Кемеровская область, г.Кемерово, пр-т Ленина, 90/4</t>
  </si>
  <si>
    <t>№3421702350817000002</t>
  </si>
  <si>
    <t>0339300212715000003</t>
  </si>
  <si>
    <t>36.00.11.000, 37.00.11.110</t>
  </si>
  <si>
    <t>654005, РФ,  Кемеровская обл., г. Новокузнецк, пр. Строителей, 98</t>
  </si>
  <si>
    <t>№3421702350817000001</t>
  </si>
  <si>
    <t xml:space="preserve">Теплоснабжение и поставка горячей воды </t>
  </si>
  <si>
    <t>0339300212715000005</t>
  </si>
  <si>
    <t>35.30.11.120, 35.30.12.110</t>
  </si>
  <si>
    <t>654005, РФ, Кемеровская область, г. Новокузнецк, ул. Коммунальная, 25</t>
  </si>
  <si>
    <t>№3421702350817000003</t>
  </si>
  <si>
    <t>МКУ СРЦН  "Полярная звезда"</t>
  </si>
  <si>
    <t>4221013157</t>
  </si>
  <si>
    <t>оказание услуг по проведению мероприятий по дератизации и дезинсекции в 2017 году</t>
  </si>
  <si>
    <t>28.10.2016</t>
  </si>
  <si>
    <t>0139300002916001133</t>
  </si>
  <si>
    <t>81.29.11.000</t>
  </si>
  <si>
    <t>ООО "Дезинфекция"</t>
  </si>
  <si>
    <t>654002, Кемеровская обл.,                    г. Новокузнецк, ул. Слесарная, 7, пом. 2</t>
  </si>
  <si>
    <t>342210131517000001</t>
  </si>
  <si>
    <t>4221013158</t>
  </si>
  <si>
    <t>поставка холодной воды и прием сточных вод</t>
  </si>
  <si>
    <t>0339300011416000007</t>
  </si>
  <si>
    <t>37.00.11.110;  36.00.20.110</t>
  </si>
  <si>
    <t>654005, Кемеровская обл., г. Новокузнецк, пр. Строителей, д.98</t>
  </si>
  <si>
    <t>342210131517000003</t>
  </si>
  <si>
    <t>4221013159</t>
  </si>
  <si>
    <t>поставка электрической энергии</t>
  </si>
  <si>
    <t>0339300011416000008</t>
  </si>
  <si>
    <t xml:space="preserve">ПАО ОАО "Кузбасская Энергетическая Сбытовая Компания". ОАВО "Кузбассэнергосбыт"  </t>
  </si>
  <si>
    <t>650036, РФ, г. Кемерово, ул. Ленина, 90/4</t>
  </si>
  <si>
    <t>342210131517000004</t>
  </si>
  <si>
    <t>4221013160</t>
  </si>
  <si>
    <t>поставка продуктов питания (сока) в 1-2 кварталах 2017 года</t>
  </si>
  <si>
    <t>02.12.2016</t>
  </si>
  <si>
    <t>0139300002916001237</t>
  </si>
  <si>
    <t>10.32.19.112</t>
  </si>
  <si>
    <t>654207, РФ, Кемеровская обл., Новокузнецкий район, с. Костенково, ул. Центральная, 2А</t>
  </si>
  <si>
    <t>342210131517000006</t>
  </si>
  <si>
    <t>4221013161</t>
  </si>
  <si>
    <t>поставка продуктов питания (печенье, вафли) в 1-2 кварталах 2017 года</t>
  </si>
  <si>
    <t>0139300002916001251</t>
  </si>
  <si>
    <t xml:space="preserve">10.72.12.130;  </t>
  </si>
  <si>
    <t>ООО 'ЭНДЖЕЛ'</t>
  </si>
  <si>
    <t>650044, Российская Федерация, Кемеровская обл., г. Кемерово, ул. Руттгерса, дом 41/6 пом.2,</t>
  </si>
  <si>
    <t>342210131517000008</t>
  </si>
  <si>
    <t>4221013162</t>
  </si>
  <si>
    <t>поставка продуктов питания(консервной продукции) в 1-2 кварталах 2017 года</t>
  </si>
  <si>
    <t>20.12.2017</t>
  </si>
  <si>
    <t>0139300002916001243</t>
  </si>
  <si>
    <t xml:space="preserve">10.39.17.119; 10.39.16.000;  10.20.34.126; 10.20.25.113;  10.13.15.111;  10.39.18.110;  10.39.25.120; 10.39.17.111   </t>
  </si>
  <si>
    <t>ООО "МИКА"</t>
  </si>
  <si>
    <t>650000, РФ, Кемеровская обл., г. Кемерово, пр. Советский, 71</t>
  </si>
  <si>
    <t>342210131517000007</t>
  </si>
  <si>
    <t>4221013163</t>
  </si>
  <si>
    <t>поставка продуктов питания (молока сгущенного) в 1-2 кварталах 2017 года</t>
  </si>
  <si>
    <t>0139300002916001245</t>
  </si>
  <si>
    <t>10.51.51.113</t>
  </si>
  <si>
    <t>342210131517000009</t>
  </si>
  <si>
    <t>4221013164</t>
  </si>
  <si>
    <t>поставка продуктов питания (молока сухого) в 1-2 кварталах 2017 года</t>
  </si>
  <si>
    <t>0139300002916001244</t>
  </si>
  <si>
    <t>10.51.22.113</t>
  </si>
  <si>
    <t>ООО "Марсо"</t>
  </si>
  <si>
    <t xml:space="preserve"> 650070, РФ, Кемеровская обл., г. Кемерово, ул. Тухачевского, 100</t>
  </si>
  <si>
    <t>342210131517000005</t>
  </si>
  <si>
    <t>4221013165</t>
  </si>
  <si>
    <t>поставка продуктов питания (напитков) в 1-2 кварталах 2017 года</t>
  </si>
  <si>
    <t>0139300002916001246</t>
  </si>
  <si>
    <t>10.82.14.000; 10.51.56.130;  10.83.12.110;  10.83.13.120</t>
  </si>
  <si>
    <t>342210131517000010</t>
  </si>
  <si>
    <t>4221013166</t>
  </si>
  <si>
    <t>поставка продуктов питания (сосисок) в 1-2 кварталах 2017 года</t>
  </si>
  <si>
    <t>0139300002916001253</t>
  </si>
  <si>
    <t>10.13.14.112</t>
  </si>
  <si>
    <t>ООО "Алгоритм"</t>
  </si>
  <si>
    <t xml:space="preserve"> 650000, РФ, Кемеровская обл., г. Кемерово, ул. Весенняя, 15-108</t>
  </si>
  <si>
    <t>342210131517000011</t>
  </si>
  <si>
    <t>4221013167</t>
  </si>
  <si>
    <t>поставка бензина автомобильного через сеть автозаправочных станций во 2 квартале 2017 года</t>
  </si>
  <si>
    <t>22.02.2017</t>
  </si>
  <si>
    <t>ООО "ПРЕКРЕСТОК ОЙЛ"</t>
  </si>
  <si>
    <t>650000, РФ, г. Кемерово, ул. Н. Островского, 16-306</t>
  </si>
  <si>
    <t>342210131517000012</t>
  </si>
  <si>
    <t>4218022401</t>
  </si>
  <si>
    <t>ЗК</t>
  </si>
  <si>
    <t>Поставка продуктов питания (рыба свежемороженная) 1-2 квартал 2017г</t>
  </si>
  <si>
    <t>08.12.2016г</t>
  </si>
  <si>
    <t>23.12.2016г</t>
  </si>
  <si>
    <t>0139300002916000091</t>
  </si>
  <si>
    <t>10.20.13.122</t>
  </si>
  <si>
    <t>ООО "ЭНДЖЕЛ"</t>
  </si>
  <si>
    <t>г. Кемерово, ул. Руттгерса, 41/2-2</t>
  </si>
  <si>
    <t>09.01.2017г</t>
  </si>
  <si>
    <t>18.01.2017г</t>
  </si>
  <si>
    <t>4218022402</t>
  </si>
  <si>
    <t>Поставка  продуктов питания (творог, масло сладко-сливочное, сыр, солоко сгущеное, молоко сухое)</t>
  </si>
  <si>
    <t>01.12.2016г</t>
  </si>
  <si>
    <t>12.12.2016г</t>
  </si>
  <si>
    <t>0139300002916001233</t>
  </si>
  <si>
    <t>10.51.40.313; 10.51.30.111; 10.51.40.131; 10.51.51.113; 10.51.22.113</t>
  </si>
  <si>
    <t>ООО "Продажа"</t>
  </si>
  <si>
    <t>Новокузнецкий р-он, с. Сосновка, Запсибовская, 2</t>
  </si>
  <si>
    <t>11.01.2017г</t>
  </si>
  <si>
    <t>24.01.2017г</t>
  </si>
  <si>
    <t>4218022403</t>
  </si>
  <si>
    <t>Поставка бензина автомобильного через сеть автозаправочных станций во 2 квартале 2017г</t>
  </si>
  <si>
    <t>21.02.2017г</t>
  </si>
  <si>
    <t>04.03.2017г</t>
  </si>
  <si>
    <t>г. Кемерово, ул. Н.Островского, 16</t>
  </si>
  <si>
    <t>17.03.2017г</t>
  </si>
  <si>
    <t>28.03.2017г</t>
  </si>
  <si>
    <t>29.01.2017г</t>
  </si>
  <si>
    <t>МКУ СРЦН «Уютный дом»</t>
  </si>
  <si>
    <t>№4253034791</t>
  </si>
  <si>
    <t>Электроэнергия</t>
  </si>
  <si>
    <t>№4205109214</t>
  </si>
  <si>
    <t>г. Кемерово, пр-т Ленина, 90/4</t>
  </si>
  <si>
    <t>№3425303479117000002</t>
  </si>
  <si>
    <t>№4253034792</t>
  </si>
  <si>
    <t>Теплоснабжение и поставка горячей воды</t>
  </si>
  <si>
    <t>10.03.2017</t>
  </si>
  <si>
    <t>№0839600000217000001</t>
  </si>
  <si>
    <t>35.30.11.111, 35.30.12.110</t>
  </si>
  <si>
    <t>№4217148426</t>
  </si>
  <si>
    <t>г. Новокузнецк, ул. Коммунальная, 25</t>
  </si>
  <si>
    <t>№3425303479117000003</t>
  </si>
  <si>
    <t>№4253034793</t>
  </si>
  <si>
    <t>01.03.2017</t>
  </si>
  <si>
    <t>14.03.2017</t>
  </si>
  <si>
    <t>№8396000002170000002</t>
  </si>
  <si>
    <t>№4205243178</t>
  </si>
  <si>
    <t>г. Кемерово, пр. Кузнецкий, 30</t>
  </si>
  <si>
    <t>№3425303479117000004</t>
  </si>
  <si>
    <t>№4253034794</t>
  </si>
  <si>
    <t>№0139300002917000050</t>
  </si>
  <si>
    <t>№4205086172</t>
  </si>
  <si>
    <t>г. Кемерово, ул.Н.Островского, 16</t>
  </si>
  <si>
    <t>№3425303479117000005</t>
  </si>
  <si>
    <t>МКУ ЦРДиПсОВ</t>
  </si>
  <si>
    <t>4217023794</t>
  </si>
  <si>
    <t xml:space="preserve">оказание услуг по техническому обслуживанию систем пожарной и тревожной сигнализации, аварийного освещения </t>
  </si>
  <si>
    <t>26.01.2017</t>
  </si>
  <si>
    <t xml:space="preserve">0139300002917000009 </t>
  </si>
  <si>
    <t xml:space="preserve">80.20.10.000 </t>
  </si>
  <si>
    <t>ООО "АйТи-Сервис-НК"</t>
  </si>
  <si>
    <t>654005, г. Новокузнецк, пр. Строителей, д. 56, оф. 502</t>
  </si>
  <si>
    <t>3421702379417000011</t>
  </si>
  <si>
    <t>электроснабжение</t>
  </si>
  <si>
    <t xml:space="preserve"> 35.11.10.111 </t>
  </si>
  <si>
    <t>ПАО ОАО "Кузбассэнергосбыт"</t>
  </si>
  <si>
    <t>650036, г.Кемерово, пр.Ленина, 90/4</t>
  </si>
  <si>
    <t>3421702379417000009</t>
  </si>
  <si>
    <t>35.11.10.111</t>
  </si>
  <si>
    <t>3421702379417000010</t>
  </si>
  <si>
    <t>оказание услуг по техническому обслуживанию системы видеонаблюдения</t>
  </si>
  <si>
    <t xml:space="preserve">0139300002917000011 </t>
  </si>
  <si>
    <t>ООО "Городской противопожарный сервис"</t>
  </si>
  <si>
    <t>654029, г. Новокузнецк, ул. Вокзальная, 10А, к.3</t>
  </si>
  <si>
    <t>3421702379417000012</t>
  </si>
  <si>
    <t xml:space="preserve">оказание услуг по техническому обслуживанию узлов учета тепловой энергии и горячего водоснабжения </t>
  </si>
  <si>
    <t>27.01.2017</t>
  </si>
  <si>
    <t xml:space="preserve">0139300002917000010 </t>
  </si>
  <si>
    <t xml:space="preserve">36.00.20.140   </t>
  </si>
  <si>
    <t>ООО "ТА-Сервис"</t>
  </si>
  <si>
    <t>654005, г. Новокузнецк, ул. Ушинского, д.7, кв 13</t>
  </si>
  <si>
    <t>3421702379417000014</t>
  </si>
  <si>
    <t xml:space="preserve">оказание услуг по техническому обслуживанию оборудования системы мониторинга Мираж </t>
  </si>
  <si>
    <t xml:space="preserve">0139300002917000012 </t>
  </si>
  <si>
    <t>ООО "Фортис"</t>
  </si>
  <si>
    <t>654005,  г. Новокузнецк, Орджоникидзе ул., дом №18, офис 223</t>
  </si>
  <si>
    <t>3421702379417000013</t>
  </si>
  <si>
    <t xml:space="preserve">услуги по холодному водоснабжению </t>
  </si>
  <si>
    <t>03.03.2017</t>
  </si>
  <si>
    <t>15.03.2017</t>
  </si>
  <si>
    <t xml:space="preserve">0339300005817000001 </t>
  </si>
  <si>
    <t xml:space="preserve">36.00.11.000 </t>
  </si>
  <si>
    <t>МПК "Водоснаб НМР"</t>
  </si>
  <si>
    <t>654216 Новокузнецкий р-н, с.Атаманово, ул.Центральная,109а</t>
  </si>
  <si>
    <t>3421702379417000015</t>
  </si>
  <si>
    <t xml:space="preserve">оказание услуг электросвязи </t>
  </si>
  <si>
    <t>09.03.2017</t>
  </si>
  <si>
    <t xml:space="preserve">0339300005817000002 </t>
  </si>
  <si>
    <t xml:space="preserve">61.90.10.160 </t>
  </si>
  <si>
    <t>191014, г.Санкт-Петербург, ул.Достоевского, 15</t>
  </si>
  <si>
    <t>3421702379417000016</t>
  </si>
  <si>
    <t xml:space="preserve">оказание услуг пультовой охраны </t>
  </si>
  <si>
    <t xml:space="preserve">0139300002917000118 </t>
  </si>
  <si>
    <t>ООО ЧОО "Охрана"</t>
  </si>
  <si>
    <t>652055, г. Юрга, ул. Кирова, д. 23, пом. 144</t>
  </si>
  <si>
    <t>3421702379417000017</t>
  </si>
  <si>
    <t>МКУ ДНП</t>
  </si>
  <si>
    <t>4217035221</t>
  </si>
  <si>
    <t>Услуги по холодному водоснабжению и водоотведению</t>
  </si>
  <si>
    <t>0339300010516000003</t>
  </si>
  <si>
    <t>36.00.30.000         37.00.11.110</t>
  </si>
  <si>
    <t>г.Новокузнецк, пр.Строителей, 98</t>
  </si>
  <si>
    <t>3421703522117000001</t>
  </si>
  <si>
    <t>Услуги по отоплению и горячему водоснабжению</t>
  </si>
  <si>
    <t>033930000516000002</t>
  </si>
  <si>
    <t>35.30.11.120        35.30.12.140</t>
  </si>
  <si>
    <t>г.Новокузнецк, ул.Коммунальная, д.25</t>
  </si>
  <si>
    <t>3421703522117000002</t>
  </si>
  <si>
    <t>Оказание услуг электросвязи юридическому лицу, финансируемому из соответствующего бюджета</t>
  </si>
  <si>
    <t xml:space="preserve">0339300002616000005 </t>
  </si>
  <si>
    <t>7707049388</t>
  </si>
  <si>
    <t>1910012, г. Санкт-Петербург, ул.Достоевского, 15</t>
  </si>
  <si>
    <t xml:space="preserve">3422100945717000001
 </t>
  </si>
  <si>
    <t xml:space="preserve">0339300002616000004 </t>
  </si>
  <si>
    <t>37.00.11.110</t>
  </si>
  <si>
    <t>4217166136</t>
  </si>
  <si>
    <t>654005, РФ, Кемеровская область, г.Новокузнецк, пр.Строителей,98</t>
  </si>
  <si>
    <t xml:space="preserve"> 3422100945717000002 </t>
  </si>
  <si>
    <t>Комитет социлаьной защиты администрации города Новокузнецка</t>
  </si>
  <si>
    <t>МБУ КЦСОН Заводского района</t>
  </si>
  <si>
    <t>МБУ КЦСОНКуйбышевского района</t>
  </si>
  <si>
    <t>4216003604</t>
  </si>
  <si>
    <t>СЕД (п.25)</t>
  </si>
  <si>
    <t>Поставка бензина автомобильного через сеть АЗС во 2 квартале 2017 года</t>
  </si>
  <si>
    <t>654000, г. Кемерово, ул. Н.Островского, 16</t>
  </si>
  <si>
    <t>34216003604 17 000001</t>
  </si>
  <si>
    <t>4216006757; 917</t>
  </si>
  <si>
    <t>Муравьева Д.С.</t>
  </si>
  <si>
    <t>Администрация Куйбышевского района</t>
  </si>
  <si>
    <t>ЕД(п.1)</t>
  </si>
  <si>
    <t xml:space="preserve">Оказание услуг электросвязи </t>
  </si>
  <si>
    <t>25.12.2016</t>
  </si>
  <si>
    <t>0139300002416000008</t>
  </si>
  <si>
    <t>Публичное акционерное общество междугородной и международной связи "Ростелеком" (ПАО "Ростелеком")</t>
  </si>
  <si>
    <t>191002, г.Санкт-Петербург, ул. Достоевского, 15</t>
  </si>
  <si>
    <t>3421600675717000004</t>
  </si>
  <si>
    <t>25.12.2017</t>
  </si>
  <si>
    <t>0139300002416000010</t>
  </si>
  <si>
    <t>61.10.11.120</t>
  </si>
  <si>
    <t>Открытое акционерное общество "Электросвязь Южкузбассуголь"</t>
  </si>
  <si>
    <t>654027, г.Новокузнецк, пр-кт Курако, 33</t>
  </si>
  <si>
    <t>3421600675717000006</t>
  </si>
  <si>
    <t>Оказание услуг по международной и междугородной телефонной связи</t>
  </si>
  <si>
    <t>25.12.2018</t>
  </si>
  <si>
    <t>0139300002416000009</t>
  </si>
  <si>
    <t>ЕД(п.8)</t>
  </si>
  <si>
    <t>Оказание услуг по теплоснабжению и горячему водоснабжению</t>
  </si>
  <si>
    <t>18.12.2017</t>
  </si>
  <si>
    <t>0139300002416000007</t>
  </si>
  <si>
    <t>МУНИЦИПАЛЬНОЕ ПРЕДПРИЯТИЕ НОВОКУЗНЕЦКОГО ГОРОДСКОГО ОКРУГА "СИБИРСКАЯ СБЫТОВАЯ КОМПАНИЯ " (МП "ССК")</t>
  </si>
  <si>
    <t>654007, РФ, Кемеровская обл., г.Новокузнецк, ул.Орджоникидзе, 12/1</t>
  </si>
  <si>
    <t>34216006757 17 000003</t>
  </si>
  <si>
    <t>0139300002416000006</t>
  </si>
  <si>
    <t>Общество с ограниченной ответственностью "Центральная ТЭЦ" (ООО "Центральная ТЭЦ")</t>
  </si>
  <si>
    <t>654006, РФ, Кемеровская обл., г.Новокузнецк, ул.Коммунальная, 25</t>
  </si>
  <si>
    <t>34216006757 17 000007</t>
  </si>
  <si>
    <t>0139300002416000005</t>
  </si>
  <si>
    <t>36.00.20.110, 37.00.11.110</t>
  </si>
  <si>
    <t>МП Новокузнецкого городского округа "Сибирская Сбытовая Компания" (МП "ССК")</t>
  </si>
  <si>
    <t>654006, Рф, Кемеровская обл., г.Новокузнецк, ул.Орджоникидзе, 12/1</t>
  </si>
  <si>
    <t>34216006757 17 000002</t>
  </si>
  <si>
    <t>0139300004216000004</t>
  </si>
  <si>
    <t>Общество с ограниченной ответственностью Общество с ограниченной ответственностью "Водоканал" (ООО "Водоканал")</t>
  </si>
  <si>
    <t>654005,РФ, Кемеровская обл., г.Новокузнецк, пр.Строителей, 98</t>
  </si>
  <si>
    <t>34216006757 17 000001</t>
  </si>
  <si>
    <t>10293,32,</t>
  </si>
  <si>
    <t>321-519,321-522</t>
  </si>
  <si>
    <t>03393003178</t>
  </si>
  <si>
    <t>МБУ "Архив города Новокузнецка</t>
  </si>
  <si>
    <t>654005, г. Новокузнецк, пр. Металлургов,44</t>
  </si>
  <si>
    <t>768-852</t>
  </si>
  <si>
    <t>ofk20@nvkz.net</t>
  </si>
  <si>
    <t>Мазурков И.И.</t>
  </si>
  <si>
    <t>КУМИ</t>
  </si>
  <si>
    <t>Оказание услуг по технической инвентаризации объектов недвижимости и постановке на государственный кадастровый учет</t>
  </si>
  <si>
    <t>0139300002916001273</t>
  </si>
  <si>
    <t>68.32.13.110</t>
  </si>
  <si>
    <t>ООО "ВАШ ПАРТНЕР"</t>
  </si>
  <si>
    <t>634027, Томская область, город Томск, проспект Мира 72а, кв. 2</t>
  </si>
  <si>
    <t>3421600603417000001</t>
  </si>
  <si>
    <t>13930002914</t>
  </si>
  <si>
    <t>КУМИ г. Новокузнецка</t>
  </si>
  <si>
    <t>УКС</t>
  </si>
  <si>
    <t>4216005513</t>
  </si>
  <si>
    <t>Поставка бензина автомобильного ч/з сеть автозаправочных станций во 2 квартале 2017</t>
  </si>
  <si>
    <t>19.20.21.11</t>
  </si>
  <si>
    <t>ОБЩЕСТВО С ОГРАНИЧЕННОЙ ОТВЕТСТВЕННОСТЬЮ "Перекресток Ойл"</t>
  </si>
  <si>
    <t>650000, Кемеровская область, г. Кемерово, ул. Н.Островского,16</t>
  </si>
  <si>
    <t>3421600551317000001</t>
  </si>
  <si>
    <t>Выполнение строительно-монтажных работ по объекту: "Устройство подпорной стенки в кв. 20 Кузнецкого района"</t>
  </si>
  <si>
    <t>0339300003217000001</t>
  </si>
  <si>
    <t>43.99.70.000</t>
  </si>
  <si>
    <t>ООО «Сиббазисстрой»</t>
  </si>
  <si>
    <t>650000, РФ, Кемеровская обл., г. Кемерово, пр-т Советский,  49, пом. 41</t>
  </si>
  <si>
    <t>3421600551317000002</t>
  </si>
  <si>
    <t>М12-05-001-00</t>
  </si>
  <si>
    <t>Управление культуры администрации города Новокузнецка</t>
  </si>
  <si>
    <t>654018, Кемеровская обл., г. Новокузнецк, ул. Кирова, 64</t>
  </si>
  <si>
    <t>(3843) 77-72-81; (3843) 77-72-97</t>
  </si>
  <si>
    <t>upr-kult-nvkz@mail.ru</t>
  </si>
  <si>
    <t>И.о. начальника</t>
  </si>
  <si>
    <t>Носова Екатерина Павловна</t>
  </si>
  <si>
    <t>Балакирева Лариса Сергеевна</t>
  </si>
  <si>
    <t>(3843)77-22-49</t>
  </si>
  <si>
    <t>4217037613</t>
  </si>
  <si>
    <t>М12-05-030-00</t>
  </si>
  <si>
    <t>МКУ "КАЦ УК"</t>
  </si>
  <si>
    <t>(3843) 77-62-49</t>
  </si>
  <si>
    <t>info-analitik@mail.ru</t>
  </si>
  <si>
    <t>Лихачева Евгения Анатольевна</t>
  </si>
  <si>
    <t>М12-05-019-00</t>
  </si>
  <si>
    <t>МБУ ЦБ культуры</t>
  </si>
  <si>
    <t xml:space="preserve">654034, Кемеровская  область, г.Новокузнецк, ул. Ленина,41       </t>
  </si>
  <si>
    <t>(3843) 37-24-79</t>
  </si>
  <si>
    <t>cbuk-zakup@bk.ru</t>
  </si>
  <si>
    <t>Руководитель</t>
  </si>
  <si>
    <t>Коновалова Ольга Васильевна</t>
  </si>
  <si>
    <t xml:space="preserve">Ведущий бухгалтер             </t>
  </si>
  <si>
    <t>Щурихина Светлана Николаевна</t>
  </si>
  <si>
    <t>М12-05-010-00</t>
  </si>
  <si>
    <t>МБУ ДО "ДШИ №1"</t>
  </si>
  <si>
    <t xml:space="preserve"> 654080, Кемеровская обл, Новокузнецк г, Свердлова, 6</t>
  </si>
  <si>
    <t xml:space="preserve">(3843) 46-35-42 </t>
  </si>
  <si>
    <t>artschool1.nvkz@mail.ru</t>
  </si>
  <si>
    <t xml:space="preserve">Директор </t>
  </si>
  <si>
    <t>Токарева Елена Акимовна</t>
  </si>
  <si>
    <t xml:space="preserve">Специалист по кадрам </t>
  </si>
  <si>
    <t xml:space="preserve">Попова Любовь Геннадьевна </t>
  </si>
  <si>
    <t xml:space="preserve">(3843) 46-35-42  </t>
  </si>
  <si>
    <t xml:space="preserve">Управление культуры Администрации города Новокузнецка </t>
  </si>
  <si>
    <t>М 12-05-025-00</t>
  </si>
  <si>
    <t>МБУ ДО "ДМШ № 40"</t>
  </si>
  <si>
    <t xml:space="preserve">654002, Кемеровская обл., г. Новокузнецк, ул. Братьев Гаденовых, 8а </t>
  </si>
  <si>
    <t>(3843) 31-06-84</t>
  </si>
  <si>
    <t>music_school_40@mail.ru</t>
  </si>
  <si>
    <t>Ялынская Лариса Николаевна</t>
  </si>
  <si>
    <t>Бондарева Галина Валерьевна</t>
  </si>
  <si>
    <t>М12-05-011-00</t>
  </si>
  <si>
    <t>МБУ ДО "ДШИ № 47 им. М.Ф. Мацулевич"</t>
  </si>
  <si>
    <t>654034, Кемеровская обл., г.Новокузнецк, ул. Ленина, 73</t>
  </si>
  <si>
    <t xml:space="preserve">(3843) 37-09-44                  </t>
  </si>
  <si>
    <t>dschi47magda@mail.ru</t>
  </si>
  <si>
    <t>Ялынский Эдуард Иванович</t>
  </si>
  <si>
    <t xml:space="preserve">Заместитель директора по АХЧ </t>
  </si>
  <si>
    <t>Лукина Елена Александровна</t>
  </si>
  <si>
    <t>(3843) 37-48-27</t>
  </si>
  <si>
    <t>М12-05-029-00</t>
  </si>
  <si>
    <t>МБУ ДО "ДШИ № 48"</t>
  </si>
  <si>
    <t>654027, Кемеровская область, г.Новокузнцк, ул. Воробьева, д.11</t>
  </si>
  <si>
    <t>(3843) 72-01-36</t>
  </si>
  <si>
    <t>artschool48@yandex.ru</t>
  </si>
  <si>
    <t>Киняйкина Наталья Дмитриева</t>
  </si>
  <si>
    <t>Заместитель директора по безопасности</t>
  </si>
  <si>
    <t xml:space="preserve">Розенцвайг Марта Борисовна </t>
  </si>
  <si>
    <t>(3843) 72-05-05, 89832506078</t>
  </si>
  <si>
    <t>М12-05-013-00</t>
  </si>
  <si>
    <t>МБУ ДО "ДШИ №55"</t>
  </si>
  <si>
    <t>654044, Кемеровская обл., г.Новокузнецк, пр.Архитекторов,12</t>
  </si>
  <si>
    <t xml:space="preserve">(3843) 61-63-19      </t>
  </si>
  <si>
    <t>muzikland55@mail.ru</t>
  </si>
  <si>
    <t>Степанова Диана Викторовна</t>
  </si>
  <si>
    <t>Чулкова Марина Николаевна</t>
  </si>
  <si>
    <t>(3843) 61-20-53</t>
  </si>
  <si>
    <t>М12-05-014-00</t>
  </si>
  <si>
    <t>МБУ ДО "ДШИ № 58"</t>
  </si>
  <si>
    <t>654059, Кемеровская обл., г. Новокузнецк, ул. Тореза, 82а</t>
  </si>
  <si>
    <t>(3843) 54-94-66</t>
  </si>
  <si>
    <t>artschool58nvkz@mail.ru</t>
  </si>
  <si>
    <t>Шепелева Елена Владимировна</t>
  </si>
  <si>
    <t>Документовед</t>
  </si>
  <si>
    <t>Сабельникова Наталья Станиславовна</t>
  </si>
  <si>
    <t>(3843) 54-94-09</t>
  </si>
  <si>
    <t>М12-05-028-00</t>
  </si>
  <si>
    <t>МБУ "МИБС"</t>
  </si>
  <si>
    <t>654007, г. Новокузнецк, ул. Спартака 11</t>
  </si>
  <si>
    <t>(3843)74-44-24</t>
  </si>
  <si>
    <t>priemnaya@libnvkz.ru</t>
  </si>
  <si>
    <t>Белов Алексей Сергеевич</t>
  </si>
  <si>
    <t>Главный специалист по закупочным процедурам</t>
  </si>
  <si>
    <t>Александрович Елена Николаевна</t>
  </si>
  <si>
    <t>(3843)74-15-66</t>
  </si>
  <si>
    <t xml:space="preserve">самостоятельно </t>
  </si>
  <si>
    <t>Погорелова Екатерина Игоревна</t>
  </si>
  <si>
    <t>тел. 71-93-13</t>
  </si>
  <si>
    <t>Главный специалист ЮО</t>
  </si>
  <si>
    <t>Алиева Оксана Зульфиевна</t>
  </si>
  <si>
    <t>тел. 71-02-80</t>
  </si>
  <si>
    <t>Сивый В.В.</t>
  </si>
  <si>
    <t>Пастухов В.А.</t>
  </si>
  <si>
    <t>4216005979</t>
  </si>
  <si>
    <t>8(3843) 321566</t>
  </si>
  <si>
    <t>Глава города</t>
  </si>
  <si>
    <t>С.Н. Кузнецов</t>
  </si>
  <si>
    <t>начальник контрактного отдела Управления обеспечения деятельности органов администрации города Новокузнецк</t>
  </si>
  <si>
    <t>Н.В. Орлова</t>
  </si>
  <si>
    <t>8(3843) 321-566</t>
  </si>
  <si>
    <t>в том числе, совместные закупки</t>
  </si>
  <si>
    <t>4217153000</t>
  </si>
  <si>
    <t xml:space="preserve">оказание услуг по поставке тепловой энергии и горячей воды </t>
  </si>
  <si>
    <t>0339300318916000013</t>
  </si>
  <si>
    <t xml:space="preserve">35.30.11.111    35.30.12.130 </t>
  </si>
  <si>
    <t>3421715300017000001</t>
  </si>
  <si>
    <t>3421715300017000002</t>
  </si>
  <si>
    <t>02.03.2017</t>
  </si>
  <si>
    <t>3421715300017000003</t>
  </si>
  <si>
    <t>ООО "КТС"</t>
  </si>
  <si>
    <t>Оказание услуг по поставке электрической энергии</t>
  </si>
  <si>
    <t>35.13.10.000</t>
  </si>
  <si>
    <t>34217037613 17 000001</t>
  </si>
  <si>
    <t>0139300021717000002</t>
  </si>
  <si>
    <t>35.30.11.120   35.30.12.130</t>
  </si>
  <si>
    <t xml:space="preserve"> 654006,  Новокузнецк, ул.Орджоникидзея,12/1  </t>
  </si>
  <si>
    <t>34216600600217000  001</t>
  </si>
  <si>
    <t>МП "ССК",</t>
  </si>
  <si>
    <t>4217130191</t>
  </si>
  <si>
    <t xml:space="preserve">Оказание транспортных услуг с предоставлением транспортного средства марки Lada Largus (или эквивалент) с экипажем
</t>
  </si>
  <si>
    <t>0139300002916001279</t>
  </si>
  <si>
    <t>49.32.12.000</t>
  </si>
  <si>
    <t>Индивидуальный предприниматель Жданова Вера Юрьевна</t>
  </si>
  <si>
    <t>422003609944</t>
  </si>
  <si>
    <t>654027 Кемеровская обл., г. Новокузнецк, пр. Курако, 30-96</t>
  </si>
  <si>
    <t xml:space="preserve">3421713109117000001
 </t>
  </si>
  <si>
    <t xml:space="preserve">Оказание услуг по обезвреживанию ртутьсодержащих ламп и ртутьсодержащих приборов различного назначения
</t>
  </si>
  <si>
    <t xml:space="preserve">0139300002916001286
</t>
  </si>
  <si>
    <t>90.02.14.146</t>
  </si>
  <si>
    <t>3(1)</t>
  </si>
  <si>
    <t>Общество с ограниченной ответственностью «Региональный институт экологической безопасности»</t>
  </si>
  <si>
    <t>2221137102</t>
  </si>
  <si>
    <t xml:space="preserve">656063, Российская Федерация, Алтайский край, г. Барнаул, проспект Космонавтов, 14/15, т. 7-3852-501866, 04konkurs@mail.ru </t>
  </si>
  <si>
    <t>18.01.2017</t>
  </si>
  <si>
    <t>07.02.17</t>
  </si>
  <si>
    <t>09.02.17</t>
  </si>
  <si>
    <t xml:space="preserve">3421713109117000002
 </t>
  </si>
  <si>
    <t xml:space="preserve">656063, Российская Федерация, Алтайский край, г. Барнаул, проспект Космонавтов, 14/15, </t>
  </si>
  <si>
    <t xml:space="preserve">2221137102 </t>
  </si>
  <si>
    <t>Выполнение работ по сносу аварийных жилых домов</t>
  </si>
  <si>
    <t>28.02.17</t>
  </si>
  <si>
    <t>0139300002917000027</t>
  </si>
  <si>
    <t>43.11.10.000</t>
  </si>
  <si>
    <t xml:space="preserve">Общество с ограниченной ответственностью «ТРАНСТЕЛЕКОМ Сибирь плюс» </t>
  </si>
  <si>
    <t>5409236237</t>
  </si>
  <si>
    <t xml:space="preserve">630046, РФ, Новосибирская обл., г. Новосибирск, ул. Первомайская, дом 39, Телефон: +7(913)7002127, E-mail: transtelecomsib@mail.ru
</t>
  </si>
  <si>
    <t>29.03.17</t>
  </si>
  <si>
    <t>03.04.17</t>
  </si>
  <si>
    <t xml:space="preserve">3421713109117000003
 </t>
  </si>
  <si>
    <t>630046, РФ, Новосибирская обл., г. Новосибирск, ул. Первомайская, дом 39, Телефон: +7(913)7002127, E-mail: transtelecomsib@mail.ru</t>
  </si>
  <si>
    <t xml:space="preserve">5409236237 </t>
  </si>
  <si>
    <t>МБУ "Защита населения и территории" г.Новокузнецка</t>
  </si>
  <si>
    <t>4217130588</t>
  </si>
  <si>
    <t>Поставка нефтепродуктов через сеть автозаправочных станций во 2 квартале 2017 года</t>
  </si>
  <si>
    <t>16.02.2017 г.</t>
  </si>
  <si>
    <t>06.03.2017 г.</t>
  </si>
  <si>
    <t>0139300002917000046</t>
  </si>
  <si>
    <t xml:space="preserve">19.20.21.311
19.20.21.111
</t>
  </si>
  <si>
    <t>ООО ПЕРЕКРЕСТОК ОЙЛ</t>
  </si>
  <si>
    <t>650000, Российская Федерация, Кемеровская область, г. Кемерово, ул. Николая Островского, 16</t>
  </si>
  <si>
    <t>16.03.2017 г.</t>
  </si>
  <si>
    <t>28.03.2017 г.</t>
  </si>
  <si>
    <t>3421713058817000004</t>
  </si>
  <si>
    <t>Поставка электрической энергии</t>
  </si>
  <si>
    <t>01.03.2017 г.</t>
  </si>
  <si>
    <t>ОАО Кузбассэнергосбыт</t>
  </si>
  <si>
    <t>4205109214</t>
  </si>
  <si>
    <t>650036, Российская Федерация, Кемеровская область, г. Кемерово, пр-т Ленина, 90/4</t>
  </si>
  <si>
    <t>13.03.2017 г.</t>
  </si>
  <si>
    <t>14.03.2017 г.</t>
  </si>
  <si>
    <t>3421713058817000001</t>
  </si>
  <si>
    <t>Поставка тепловой энергии и горячей воды</t>
  </si>
  <si>
    <t>0339300289617000002</t>
  </si>
  <si>
    <t>35.30.11.111; 35.30.12.110</t>
  </si>
  <si>
    <t>АО Кузнецкая ТЭЦ</t>
  </si>
  <si>
    <t>4205243178</t>
  </si>
  <si>
    <t xml:space="preserve">650000, Российская Федерация, Кемеровская область, г. Кемерово, пр-т Кузнецкий, 30 
</t>
  </si>
  <si>
    <t>20.03.2017 г.</t>
  </si>
  <si>
    <t>21.03.2017 г.</t>
  </si>
  <si>
    <t>3421713058817000002</t>
  </si>
  <si>
    <t>0339300289617000001</t>
  </si>
  <si>
    <t>ООО Центральная ТЭЦ</t>
  </si>
  <si>
    <t xml:space="preserve">4217148426 </t>
  </si>
  <si>
    <t xml:space="preserve">654005, Российская Федерация, Кемеровская область, г. Новокузнецк, ул Коммунальная, 25 
</t>
  </si>
  <si>
    <t>23.03.2017 г.</t>
  </si>
  <si>
    <t>3421713058817000003</t>
  </si>
  <si>
    <t>4217066533</t>
  </si>
  <si>
    <t>ЕД (п.29 ч.1)</t>
  </si>
  <si>
    <t>Оказание услуг электроснабжения</t>
  </si>
  <si>
    <t>40.11.10.116</t>
  </si>
  <si>
    <t>516750,00</t>
  </si>
  <si>
    <t xml:space="preserve">650036, г.Кемерово, пр-т.Ленина, 90/4 
</t>
  </si>
  <si>
    <t>3421706653317000001</t>
  </si>
  <si>
    <t>Администрация города Новокузнецк</t>
  </si>
  <si>
    <t>Оказание услуг кредитными организациями по предоставлению невозобновляемой кредитной линии со сроком предоставления до 01 марта 2017 года для получения источников финансирования дефицита бюджета Новокузнецкого городского округа</t>
  </si>
  <si>
    <t>0139300002916001284</t>
  </si>
  <si>
    <t>64.19.21.000</t>
  </si>
  <si>
    <t>ПАО "Совкомбанк"</t>
  </si>
  <si>
    <t>156000, г. Кострома, проспект Текстильщиков, д.46</t>
  </si>
  <si>
    <t>34216005979 17 000003</t>
  </si>
  <si>
    <t>ЕП (п.8)</t>
  </si>
  <si>
    <t>09.12.2016</t>
  </si>
  <si>
    <t xml:space="preserve">0139300002916001271 </t>
  </si>
  <si>
    <t>37.00.11.110
36.00.20.130</t>
  </si>
  <si>
    <t xml:space="preserve">4217166136 </t>
  </si>
  <si>
    <t xml:space="preserve">654005, ОБЛ КЕМЕРОВСКАЯ 42, Г НОВОКУЗНЕЦК, ПР-КТ СТРОИТЕЛЕЙ, ДОМ 98 </t>
  </si>
  <si>
    <t>08.02.2017</t>
  </si>
  <si>
    <t>34216005979 17 000004</t>
  </si>
  <si>
    <t>ЕП (п.6)</t>
  </si>
  <si>
    <t>Оказание услуг специальной связи по доставке отправлений</t>
  </si>
  <si>
    <t>18.01.2016</t>
  </si>
  <si>
    <t>0139300002916001287</t>
  </si>
  <si>
    <t>53.20.11.110</t>
  </si>
  <si>
    <t>ФГУП "Главный центр специальной связи"</t>
  </si>
  <si>
    <t>7717043113</t>
  </si>
  <si>
    <t>129626, г. Москва, ул. Мытищинская 1-я, 17</t>
  </si>
  <si>
    <t>34216005979 17 000005</t>
  </si>
  <si>
    <t>ОК</t>
  </si>
  <si>
    <t xml:space="preserve">Оказание информационных услуг телевещания для администрации города Новокузнецка </t>
  </si>
  <si>
    <t>0139300002916001299</t>
  </si>
  <si>
    <t>60.20.12.000</t>
  </si>
  <si>
    <t>МП г. Новокузнецка "Новокузнецкое городское телерадиообъединение"</t>
  </si>
  <si>
    <t>Кемеровская обл., г. Новокузнецк, пр. Курако, 51</t>
  </si>
  <si>
    <t>34216005979 17 000006</t>
  </si>
  <si>
    <t>ЕП (п.29)</t>
  </si>
  <si>
    <t>4215109214</t>
  </si>
  <si>
    <t>650036, Кемеровская обл., г.Кемерово, пр. Ленина, 90/4</t>
  </si>
  <si>
    <t>34216005979 17 000007</t>
  </si>
  <si>
    <t>Услуги по предоставлению информационно-статистических материалов</t>
  </si>
  <si>
    <t>0139300002917000004</t>
  </si>
  <si>
    <t>63.91.11.000</t>
  </si>
  <si>
    <t>ФГКУ Территориальный орган федеральной службы государственной статистики по кемеровской области</t>
  </si>
  <si>
    <t>4205078005</t>
  </si>
  <si>
    <t>650000, Кемеровская обл., г. Кемерово, пр. Кузнецкий, 25</t>
  </si>
  <si>
    <t>34216005979 17 000008</t>
  </si>
  <si>
    <t>ЕП (п.1)</t>
  </si>
  <si>
    <t>Оказание услуг электросвязи</t>
  </si>
  <si>
    <t>0139300002917000023</t>
  </si>
  <si>
    <t xml:space="preserve">191002, Г САНКТ-ПЕТЕРБУРГ 78, УЛ ДОСТОЕВСКОГО, 15 
</t>
  </si>
  <si>
    <t>34216005979 17 000009</t>
  </si>
  <si>
    <r>
      <t xml:space="preserve">Информация по </t>
    </r>
    <r>
      <rPr>
        <b/>
        <u/>
        <sz val="12"/>
        <color indexed="8"/>
        <rFont val="Times New Roman"/>
        <family val="1"/>
        <charset val="204"/>
      </rPr>
      <t xml:space="preserve">совместным закупкам </t>
    </r>
    <r>
      <rPr>
        <b/>
        <sz val="12"/>
        <color indexed="8"/>
        <rFont val="Times New Roman"/>
        <family val="1"/>
        <charset val="204"/>
      </rPr>
      <t>на товары, работы, услуг</t>
    </r>
    <r>
      <rPr>
        <b/>
        <sz val="12"/>
        <rFont val="Times New Roman"/>
        <family val="1"/>
        <charset val="204"/>
      </rPr>
      <t xml:space="preserve">и  за  </t>
    </r>
    <r>
      <rPr>
        <b/>
        <sz val="12"/>
        <color indexed="8"/>
        <rFont val="Times New Roman"/>
        <family val="1"/>
        <charset val="204"/>
      </rPr>
      <t xml:space="preserve"> 2017 года</t>
    </r>
  </si>
  <si>
    <r>
      <t>Информация по закупкам на товары, работы, услуг</t>
    </r>
    <r>
      <rPr>
        <b/>
        <sz val="12"/>
        <rFont val="Times New Roman"/>
        <family val="1"/>
        <charset val="204"/>
      </rPr>
      <t>и  за   2017 года</t>
    </r>
  </si>
  <si>
    <t>Информация* по заключенным контрактам (договорам)
 за   2017 года</t>
  </si>
  <si>
    <t>Консультант-советник по правовым вопросам</t>
  </si>
  <si>
    <t>Скударнова Т.В.</t>
  </si>
  <si>
    <t>МАДОУ "Детский сад № 65"</t>
  </si>
  <si>
    <t>654038, Кемеровская обл., г.Новокузнецк,  Тореза, № 39-А</t>
  </si>
  <si>
    <t>54-92-89</t>
  </si>
  <si>
    <t>dou65_nkz@mail.ru</t>
  </si>
  <si>
    <t xml:space="preserve">Заведующая </t>
  </si>
  <si>
    <t>Прудникова Юлия Борисовна</t>
  </si>
  <si>
    <t>8-923-629-11-12</t>
  </si>
  <si>
    <t xml:space="preserve">   223-ФЗ</t>
  </si>
  <si>
    <t>работают по 223 фз самостоятельно</t>
  </si>
  <si>
    <t>М12-02-311-00</t>
  </si>
  <si>
    <t>МБ ДОУ "ЦРР - детский сад № 76"</t>
  </si>
  <si>
    <t>654059, Кемеровская область, г.Новокузнецк, ул.Тореза, 117-А</t>
  </si>
  <si>
    <t>54-52-90</t>
  </si>
  <si>
    <t>nkzdetsad76@yandex.ru</t>
  </si>
  <si>
    <t>Коновалова Юлия Александровна</t>
  </si>
  <si>
    <t>Мусохранова Людмила Казимировна</t>
  </si>
  <si>
    <t>М12-02-090-00</t>
  </si>
  <si>
    <t>МАОУ "Средняя общеобразовательная школа № 81"</t>
  </si>
  <si>
    <t xml:space="preserve">654031, Кемеровская обл,г.Новокузнецк,ул. Горьковская, 17 </t>
  </si>
  <si>
    <t>8-960-904-6425</t>
  </si>
  <si>
    <t>scool81@yandex.ru</t>
  </si>
  <si>
    <t>Трушин Геннадий Александрович</t>
  </si>
  <si>
    <t>Павлова Вера Иосифовна</t>
  </si>
  <si>
    <t>Коровина Евгения Ивановна</t>
  </si>
  <si>
    <t>М12-02-298-00</t>
  </si>
  <si>
    <t>муниципальное автономное дошкольное образовательное учреждение "Детский сад № 124"</t>
  </si>
  <si>
    <t>пер. Шахтостроительный, 16</t>
  </si>
  <si>
    <t>31-13-94</t>
  </si>
  <si>
    <t>detskisad124@mail.ru</t>
  </si>
  <si>
    <t>Зажимова Галина Анатольевна</t>
  </si>
  <si>
    <t>М12-02-301-00</t>
  </si>
  <si>
    <t>муниципальное автономное дошкольное образовательное учреждение "Детский сад № 210" комбинированного вида</t>
  </si>
  <si>
    <t>ул. Колыванская, 19</t>
  </si>
  <si>
    <t>31-86-70</t>
  </si>
  <si>
    <t>&lt;sad210.nv@yandex.ru&gt;, &lt;kindergarten210@yandex.ru&gt;</t>
  </si>
  <si>
    <t>Медведева Нургизе Закировна</t>
  </si>
  <si>
    <t>М12-02-271-00</t>
  </si>
  <si>
    <t>муниципальное автономное общеобразовательное учреждение "Основная общеобразовательная школа № 19"</t>
  </si>
  <si>
    <t>ул. Крупской, 35</t>
  </si>
  <si>
    <t>38-26-63</t>
  </si>
  <si>
    <t>schol-19nkz@mail.ru</t>
  </si>
  <si>
    <t>Филонова Оля Викторовна</t>
  </si>
  <si>
    <t>М12-02-328-00</t>
  </si>
  <si>
    <t>муниципальное автономное общеобразовательное учреждение "Средняя общеобразовательная школа № 99"</t>
  </si>
  <si>
    <t>ул. Монтажная, 35</t>
  </si>
  <si>
    <t>31-16-77</t>
  </si>
  <si>
    <t>School-mmm@mail.ru</t>
  </si>
  <si>
    <t>Скрипцова Нина Петровна</t>
  </si>
  <si>
    <t>М12-02-327-00</t>
  </si>
  <si>
    <t>муниципальное автономное общеобразовательное учреждение "Средняя общеобразовательная школа № 110"</t>
  </si>
  <si>
    <t>ул. Рихарда Зорге, 36</t>
  </si>
  <si>
    <t>34-74-13</t>
  </si>
  <si>
    <t>school110@list.ru</t>
  </si>
  <si>
    <t>Васькова Анжелика Ивановна</t>
  </si>
  <si>
    <t>муниципальное автономное дошкольное образовательное учреждение "Центр - развития ребенка - детский сад № 175"</t>
  </si>
  <si>
    <t>654018, Россия, Кемеровская обл.,              г. Новокузнецк,                     ул. Циолковского, 58а</t>
  </si>
  <si>
    <t>madou175@mail.ru</t>
  </si>
  <si>
    <t>Матюшова Юлия Юрьевна</t>
  </si>
  <si>
    <t>89516067156</t>
  </si>
  <si>
    <t>Муниципальное автономное дошкольное образовательное учреждение «Центр развития ребенка - детский сад № 3»</t>
  </si>
  <si>
    <r>
      <t>654007,</t>
    </r>
    <r>
      <rPr>
        <sz val="9"/>
        <rFont val="Arial"/>
        <family val="2"/>
        <charset val="204"/>
      </rPr>
      <t xml:space="preserve"> РФ, Кемеровская область, г. Новокузнецк, пр. Н.С. Ермакова, № 32.</t>
    </r>
  </si>
  <si>
    <t>32-04-51           32-04-52</t>
  </si>
  <si>
    <t>det_sad3@mail.ru</t>
  </si>
  <si>
    <t>Домницкая Ирина Владимировна</t>
  </si>
  <si>
    <t>37-01-22</t>
  </si>
  <si>
    <t>Заведующий</t>
  </si>
  <si>
    <t>654066, Кемеровская область, г. Новокузнецк, ул. Транспортная, 119-А</t>
  </si>
  <si>
    <t>Усачева Валентина Рышардовна</t>
  </si>
  <si>
    <t>Фактически оплачено за 2017г. на последнее число месяца</t>
  </si>
  <si>
    <t>4217121181</t>
  </si>
  <si>
    <t>ЕП</t>
  </si>
  <si>
    <t xml:space="preserve">Оказание услуг электросвязи в 2017 году. </t>
  </si>
  <si>
    <t>0139300001617000005</t>
  </si>
  <si>
    <t xml:space="preserve">Публичное Акционерное Общество ЭЛЕКТРИЧЕСКОЙ СВЯЗИ "РОСТЕЛЕКОМ" </t>
  </si>
  <si>
    <t xml:space="preserve">191002, г САНКТ-ПЕТЕРБУРГ 78, ул ДОСТОЕВСКОГО, 15 </t>
  </si>
  <si>
    <t>3421712118117000001</t>
  </si>
  <si>
    <t xml:space="preserve">Оказание услуг электрэнергии в 2017 году. </t>
  </si>
  <si>
    <t xml:space="preserve">35.14.10.000 </t>
  </si>
  <si>
    <t xml:space="preserve">Публичное Акционерное Общество ОТКРЫТОЕ АКЦИОНЕРНОЕ  ОБЩЕСТВО"КУЗБАССКАЯ ЭНЕРГЕТИЧЕСКАЯ СБЫТОВАЯ КОМПАНИЯ" </t>
  </si>
  <si>
    <t>650036,ОБЛ КЕМЕРОВСКАЯ 42, Г КЕМЕРОВО,ПР-Т ЛЕНИНА,90/4</t>
  </si>
  <si>
    <t>3421712118117000002</t>
  </si>
  <si>
    <t>4217023593</t>
  </si>
  <si>
    <t>право заключения контракта по проведению мероприятий по дератизации и дезинсекции в 2017 году</t>
  </si>
  <si>
    <t>0139300002916001267</t>
  </si>
  <si>
    <t xml:space="preserve">81.29.11.000 </t>
  </si>
  <si>
    <t>ООО "Профилактика РОСТ"</t>
  </si>
  <si>
    <t>4217135890</t>
  </si>
  <si>
    <t>654027, Российская Федерация, Кемеровская обл., г. Новокузнецк, пр.Пионерский, 16 пом.41, 654027, ОКАТО: 32431000000</t>
  </si>
  <si>
    <t>3421712757817000001</t>
  </si>
  <si>
    <t>муниципальное бюджетное общеобразовательное учреждение «Средняя общеобразовательная школа №4»</t>
  </si>
  <si>
    <t>4217023681</t>
  </si>
  <si>
    <t>муниципальное бюджетное нетиповое общеобразовательное учреждение "Лицей  № 11"</t>
  </si>
  <si>
    <t>4217023667</t>
  </si>
  <si>
    <t>4217023755</t>
  </si>
  <si>
    <t>4217023579</t>
  </si>
  <si>
    <t>Муниципальное бюджетное общеобразовательное учреждение "Средняя общеобразовательная школа № 31"</t>
  </si>
  <si>
    <t>4217023748</t>
  </si>
  <si>
    <t>4217007182</t>
  </si>
  <si>
    <t>4217023586</t>
  </si>
  <si>
    <t>4217023699</t>
  </si>
  <si>
    <t>4217034605</t>
  </si>
  <si>
    <t>4217026717</t>
  </si>
  <si>
    <t>4217023603</t>
  </si>
  <si>
    <t>4217023674</t>
  </si>
  <si>
    <t>муниципальное бюджетное общеобразовательное учреждение «Средняя общеобразовательная школа №67»</t>
  </si>
  <si>
    <t>4217027397</t>
  </si>
  <si>
    <t>муниципальное бюджетное нетиповое общеобразовательное учреждение «Гимназия №70»</t>
  </si>
  <si>
    <t>4217025054</t>
  </si>
  <si>
    <t>4217023716</t>
  </si>
  <si>
    <t>4217023554</t>
  </si>
  <si>
    <t>4217027213</t>
  </si>
  <si>
    <t>4217023547</t>
  </si>
  <si>
    <t>4217023628</t>
  </si>
  <si>
    <t>4217023561</t>
  </si>
  <si>
    <t>4217084885</t>
  </si>
  <si>
    <t xml:space="preserve">муниципальное бюджетное дошкольное образовательное учреждение "Центр развития ребенка - детский сад № 6" </t>
  </si>
  <si>
    <t>24.11.2016</t>
  </si>
  <si>
    <t>муниципальное бюджетное дошкольное образовательное учреждение "Детский сад № 9"</t>
  </si>
  <si>
    <t>муниципальное бюджетное дошкольное образовательное учреждение "Детский сад № 10"</t>
  </si>
  <si>
    <t>муниципальное бюджетное дошкольное образовательное учреждение "Детский сад № 18"</t>
  </si>
  <si>
    <t>муниципальное бюджетное дошкольное образовательное учреждение "Детский сад № 35"</t>
  </si>
  <si>
    <t>муниципальное бюджетное дошкольное образовательное учреждение "Детский сад № 42"</t>
  </si>
  <si>
    <t>муниципальное бюджетное дошкольное образовательное учреждение "Детский сад № 54"</t>
  </si>
  <si>
    <t>муниципальное бюджетное дошкольное образовательное учреждение "Детский сад №  58"</t>
  </si>
  <si>
    <t xml:space="preserve">муниципальное бюджетное дошкольное образовательное учреждение "Детский сад № 88" </t>
  </si>
  <si>
    <t>муниципальное бюджетное дошкольное образовательное учреждение "Детский сад № 158"</t>
  </si>
  <si>
    <t>муниципальное бюджетное дошкольное образовательное учреждение "Детский сад № 214"</t>
  </si>
  <si>
    <t>Муниципальное бюджетное учреждение дополнительного образования "Военно-спортивный центр "Патриот"</t>
  </si>
  <si>
    <t>муниципальное бюджетное дошкольное образовательное учреждение "Детский сад № 240"</t>
  </si>
  <si>
    <t>муниципальное бюджетное дошкольное образовательное учреждение "Детский сад № 249"</t>
  </si>
  <si>
    <t>муниципальное бюджетное дошкольное образовательное учреждение "Детский сад № 266"</t>
  </si>
  <si>
    <t xml:space="preserve">Оказание услуг по уборке территории в 2017 году </t>
  </si>
  <si>
    <t>27.10.2016</t>
  </si>
  <si>
    <t xml:space="preserve">02.12.2016
</t>
  </si>
  <si>
    <t>0139300002916001140</t>
  </si>
  <si>
    <t>81.29.12.000</t>
  </si>
  <si>
    <t>ООО "Ритм"</t>
  </si>
  <si>
    <t>4253016344</t>
  </si>
  <si>
    <t>Кемеровская область, г.Новокузнецк, 13-й Микрорайон, д 16 кв.148</t>
  </si>
  <si>
    <t>3421702671717000002</t>
  </si>
  <si>
    <t xml:space="preserve">3421702505417000002 </t>
  </si>
  <si>
    <t>3421702355417000003</t>
  </si>
  <si>
    <t>3421702356117000001</t>
  </si>
  <si>
    <t>Муниципальное бюджетное общеобразовательное учреждение «Средняя общеобразовательная школа № 52»</t>
  </si>
  <si>
    <t xml:space="preserve">Оказание услуг по обслуживанию гардероба в 2017 году </t>
  </si>
  <si>
    <t>0139300002916001174</t>
  </si>
  <si>
    <t>96.09.19.000</t>
  </si>
  <si>
    <t>ООО "ПрофАльянс"</t>
  </si>
  <si>
    <t>4217170862</t>
  </si>
  <si>
    <t>654066, Кемеровская обл., г. Новокузнецк, ул. Транспортная, 117 кв.18</t>
  </si>
  <si>
    <t>3421702671717000001</t>
  </si>
  <si>
    <t>3421702356117000003</t>
  </si>
  <si>
    <t>3421702505417000001</t>
  </si>
  <si>
    <t>02.11.2016</t>
  </si>
  <si>
    <t>3421702355417000001</t>
  </si>
  <si>
    <t xml:space="preserve">Оказание услуг по комплексному обслуживанию зданий в 2017 году </t>
  </si>
  <si>
    <t>0139300002916001139</t>
  </si>
  <si>
    <t>3421702671717000003</t>
  </si>
  <si>
    <t>3421702355417000002</t>
  </si>
  <si>
    <t xml:space="preserve">3421702356117000002 </t>
  </si>
  <si>
    <t>МБОУ "ООШ № 83"</t>
  </si>
  <si>
    <t xml:space="preserve">Выполнение работ по установке противодымных перегородок и дверей
</t>
  </si>
  <si>
    <t>0139300002916001266</t>
  </si>
  <si>
    <t>43.32.10.130</t>
  </si>
  <si>
    <t>ООО РСК "ЕВРОПА"</t>
  </si>
  <si>
    <t xml:space="preserve">650000, обл КЕМЕРОВСКАЯ 42, г КЕМЕРОВО, пр-кт СОВЕТСКИЙ, 9, Б </t>
  </si>
  <si>
    <t>3421900426817000002</t>
  </si>
  <si>
    <t>Комитет образования и науки администрации г.Новокузнецка</t>
  </si>
  <si>
    <t>Поставка рыбы свежемороженой для муниципальных образователльных учреждений г. Новокузнецка в 1 квартале 2017 года</t>
  </si>
  <si>
    <t>0139300002916001230</t>
  </si>
  <si>
    <t>10.20.13.122, 10.20.13.122</t>
  </si>
  <si>
    <t>ООО «Алгоритм»</t>
  </si>
  <si>
    <t>650055, РФ, Кемеровская обл., г.Кемерово, пр. Кузнецкий, 91-302</t>
  </si>
  <si>
    <t>34217023762 17 000002</t>
  </si>
  <si>
    <t>право заключения контракта на поставку твердотельных накопителей (SSD)</t>
  </si>
  <si>
    <t>0339300004216000021</t>
  </si>
  <si>
    <t>26.20.21.110</t>
  </si>
  <si>
    <t>ООО «Комфорт"</t>
  </si>
  <si>
    <t>6317108710</t>
  </si>
  <si>
    <t xml:space="preserve">Самарская обл., г. Самара, ул. Чапаевская, д. 68 </t>
  </si>
  <si>
    <t>3421600516817000001</t>
  </si>
  <si>
    <t xml:space="preserve">Оказание услуг по проведению мероприятий по дератизации и дезинсекции в 2017 году </t>
  </si>
  <si>
    <t xml:space="preserve">09.12.2016 </t>
  </si>
  <si>
    <t>0139300002916001189</t>
  </si>
  <si>
    <t>654002,Кемеровская обл, г.Новокузнецк, ул.Слесарная, д.7, 2</t>
  </si>
  <si>
    <t>3421702370917000002</t>
  </si>
  <si>
    <t>3421702353017000002</t>
  </si>
  <si>
    <t>муниципальное казенное дошкольное образовательное учреждение "Детский сад № 41"</t>
  </si>
  <si>
    <t>4217030142</t>
  </si>
  <si>
    <t>3421703014217000001</t>
  </si>
  <si>
    <t>муниципальное казенное дошкольное образовательное учреждение "Детский сад № 80"</t>
  </si>
  <si>
    <t>4217023441</t>
  </si>
  <si>
    <t>3421702344117000001</t>
  </si>
  <si>
    <t xml:space="preserve">муниципальное казенное дошкольное образовательное учреждение "Детский сад № 140" </t>
  </si>
  <si>
    <t>4217029556</t>
  </si>
  <si>
    <t>3421702955617000001</t>
  </si>
  <si>
    <t>муниципальное казенное общеобразовательное учреждение "Специальная школа № 106"</t>
  </si>
  <si>
    <t>4217042910</t>
  </si>
  <si>
    <t>342170491017000002</t>
  </si>
  <si>
    <t>МКОУ "Специальная школа №20"</t>
  </si>
  <si>
    <t>3421702335317000002</t>
  </si>
  <si>
    <t>3421703004717000002</t>
  </si>
  <si>
    <t>3421702378717000001</t>
  </si>
  <si>
    <t>3422001545817000002</t>
  </si>
  <si>
    <t>МК ДОУ "Детский сад № 137"</t>
  </si>
  <si>
    <t>3421802088417000002</t>
  </si>
  <si>
    <t>МК ДОУ "Детский сад № 188"</t>
  </si>
  <si>
    <t>3421802069017000002</t>
  </si>
  <si>
    <t>МК ДОУ "Детский сад № 75"</t>
  </si>
  <si>
    <t>3421802078917000002</t>
  </si>
  <si>
    <t>МКОУ "Специальная школа № 58"</t>
  </si>
  <si>
    <t>3421801665517000001</t>
  </si>
  <si>
    <t>МКОУ "Санаторная школа-интернат № 82"</t>
  </si>
  <si>
    <t>3421801833117000001</t>
  </si>
  <si>
    <t xml:space="preserve">МКОУ "Детский дом "Остров надежды"  </t>
  </si>
  <si>
    <t>4217023762</t>
  </si>
  <si>
    <t>3421702376217000001</t>
  </si>
  <si>
    <t>3422100997917000002</t>
  </si>
  <si>
    <t>3421900428217000002</t>
  </si>
  <si>
    <t>3422100266017000001</t>
  </si>
  <si>
    <t>3422100277217000002</t>
  </si>
  <si>
    <t>3422100826017000002</t>
  </si>
  <si>
    <t>3422100932017000002</t>
  </si>
  <si>
    <t>3422001554617000002</t>
  </si>
  <si>
    <t>МКДОУ "Детский сад  № 24"</t>
  </si>
  <si>
    <t>3422001584217000003</t>
  </si>
  <si>
    <t>МКОУ "Специальная школа №80"</t>
  </si>
  <si>
    <t>3422001323517000002</t>
  </si>
  <si>
    <t>МК(С)КОУ "Специальная(коррекционная) общеобразовательная школа №78"</t>
  </si>
  <si>
    <t>3421801662317000001</t>
  </si>
  <si>
    <t>МКОУ "Начальная школа-детский сад № 235"</t>
  </si>
  <si>
    <t>3421801707017000002</t>
  </si>
  <si>
    <t>М12-02-083-00 Муниципальное  бюджетное общеобразовательное учреждение «Средняя общеобразовательная школа №22»</t>
  </si>
  <si>
    <t>4218016817</t>
  </si>
  <si>
    <t>Оказание услуг по проведению мероприятий по дератизации и дезинсекции в 2017 году</t>
  </si>
  <si>
    <t xml:space="preserve">13.12.2016
</t>
  </si>
  <si>
    <t>0139300002916001210</t>
  </si>
  <si>
    <t>ООО 'Дезинфекция'</t>
  </si>
  <si>
    <t>654002, Российская Федерация, Кемеровская обл., г. Новокузнецк, ул. Слесарная, дом 7, корп.2, ОКАТО: 32431370000</t>
  </si>
  <si>
    <t>3421802005917000001</t>
  </si>
  <si>
    <t>М12-02-062-00 Муниципальное бюджетное дошкольное  образовательное учреждение «Детский  сад №198»</t>
  </si>
  <si>
    <t>4218020806</t>
  </si>
  <si>
    <t>М12-02-019-00 Муниципальное бюджетное дошкольное образовательное учреждение "Детский сад № 107"</t>
  </si>
  <si>
    <t>М12-02-044-00 Муниципальное бюджетное дошкольное образовательное учреждение "Детский сад № 117"</t>
  </si>
  <si>
    <t>4218020468</t>
  </si>
  <si>
    <t>М12-02-021-00 Муниципальное бюджетное дошкольное образовательное учреждение "Детский сад № 148"</t>
  </si>
  <si>
    <t>М12-02-050-00 Муниципальное бюджетное дошкольное образовательное учреждение "Детский сад № 166"</t>
  </si>
  <si>
    <t>4218020676</t>
  </si>
  <si>
    <t>М12-02-052-00 Муниципальное бюджетное дошкольное образовательное учреждение "Детский сад № 169"</t>
  </si>
  <si>
    <t>4218020740</t>
  </si>
  <si>
    <t>М12-02-016-00 Муниципальное бюджетное дошкольное образовательное учреждение "Детский сад № 17"</t>
  </si>
  <si>
    <t>М12-02-053-00 Муниципальное бюджетное дошкольное образовательное учреждение "Детский сад № 173" компенсирующего вида</t>
  </si>
  <si>
    <t>4218020764</t>
  </si>
  <si>
    <t>М12-02-054-00 Муниципальное бюджетное дошкольное образовательное учреждение "Детский сад № 177"</t>
  </si>
  <si>
    <t>4218021140</t>
  </si>
  <si>
    <t>М12-02-022-00 муниципальное бюджетное дошкольное образовательное учреждение "Детский сад № 179"</t>
  </si>
  <si>
    <t>М12-02-055-00 Муниципальное бюджетное дошкольное образовательное учреждение "Детский сад № 184"</t>
  </si>
  <si>
    <t>4218020796</t>
  </si>
  <si>
    <t>М12-02-056-00 Муниципальное бюджетное дошкольное образовательное учреждение "Детский сад № 185"</t>
  </si>
  <si>
    <t>4218020838</t>
  </si>
  <si>
    <t>М12-02-059-00 Муниципальное бюджетное дошкольное образовательное учреждение "Детский сад № 193"</t>
  </si>
  <si>
    <t>4218005477</t>
  </si>
  <si>
    <t>М12-02-060-00 Муниципальное бюджетное дошкольное образовательное учреждение "Детский сад № 194"</t>
  </si>
  <si>
    <t>4218020700</t>
  </si>
  <si>
    <t>М12-02-063-00 Муниципальное бюджетное дошкольное образовательное учреждение "Детский сад № 204"</t>
  </si>
  <si>
    <t>4218020732</t>
  </si>
  <si>
    <t>М12-02-065-00 Муниципальное бюджетное дошкольное образовательное учреждение "Детский сад № 207"</t>
  </si>
  <si>
    <t>4218010678</t>
  </si>
  <si>
    <t>М12-02-066-00 Муниципальное бюджетное дошкольное образовательное учреждение "Детский сад № 217"</t>
  </si>
  <si>
    <t>4218020683</t>
  </si>
  <si>
    <t>М12-02-023-00 Муниципальное бюджетное дошкольное образовательное учреждение "Детский сад № 227"</t>
  </si>
  <si>
    <t>М12-02-024-00 Муниципальное бюджетное дошкольное образовательное учреждение "Детский сад № 241"</t>
  </si>
  <si>
    <t>М12-02-025-00 Муниципальное бюджетное дошкольное образовательное учреждение "Детский сад № 247"</t>
  </si>
  <si>
    <t>М12-02-026-00 Муниципальное бюджетное дошкольное образовательное учреждение "Детский сад № 250"</t>
  </si>
  <si>
    <t>М12-02-027-00 Муниципальное бюджетное дошкольное образовательное учреждение "Детский сад № 253"</t>
  </si>
  <si>
    <t>М12-02-029-00 Муниципальное бюджетное дошкольное образовательное учреждение "Детский сад № 255"</t>
  </si>
  <si>
    <t>М12-02-030-00 Муниципальное бюджетное дошкольное образовательное учреждение "Детский сад № 256"</t>
  </si>
  <si>
    <t>М12-02-015-00 Муниципальное бюджетное дошкольное образовательное учреждение "Детский сад № 260"</t>
  </si>
  <si>
    <t>М12-02-069-00 Муниципальное бюджетное дошкольное образовательное учреждение "Детский сад № 272"</t>
  </si>
  <si>
    <t>4218012322</t>
  </si>
  <si>
    <t>М12-02-036-00 Муниципальное бюджетное дошкольное образовательное учреждение "Детский сад № 61"</t>
  </si>
  <si>
    <t>4218020500</t>
  </si>
  <si>
    <t>М12-02-037-00 Муниципальное бюджетное дошкольное образовательное учреждение "Детский сад № 63"</t>
  </si>
  <si>
    <t>4218020250</t>
  </si>
  <si>
    <t>М12-02-038-00 Муниципальное бюджетное дошкольное образовательное учреждение "Детский сад № 64" компенсирующего вида</t>
  </si>
  <si>
    <t>4218003085</t>
  </si>
  <si>
    <t>М12-02-040-00 Муниципальное бюджетное дошкольное образовательное учреждение "Детский сад № 83"</t>
  </si>
  <si>
    <t>4218020718</t>
  </si>
  <si>
    <t>М12-02-041-00 Муниципальное бюджетное дошкольное образовательное учреждение "Детский сад № 91"</t>
  </si>
  <si>
    <t>4218020771</t>
  </si>
  <si>
    <t>М12-02-018-00 Муниципальное бюджетное дошкольное образовательное учреждение «Детский сад № 106»</t>
  </si>
  <si>
    <t xml:space="preserve">М12-02-045-00 Муниципальное бюджетное дошкольное образовательное учреждение «Детский сад № 128» </t>
  </si>
  <si>
    <t>4218008686</t>
  </si>
  <si>
    <t>М12-02-047-00 Муниципальное бюджетное дошкольное образовательное учреждение «Детский сад № 147»</t>
  </si>
  <si>
    <t>4218005646</t>
  </si>
  <si>
    <t>М12-02-048-00 муниципальное бюджетное дошкольное образовательное учреждение «Детский сад № 156»</t>
  </si>
  <si>
    <t>4218020651</t>
  </si>
  <si>
    <t>М12-02-049-00 Муниципальное бюджетное дошкольное образовательное учреждение «Детский сад № 157»</t>
  </si>
  <si>
    <t>4218016285</t>
  </si>
  <si>
    <t>М12-02-061-00 Муниципальное бюджетное дошкольное образовательное учреждение «Детский сад № 195»</t>
  </si>
  <si>
    <t>4218020570</t>
  </si>
  <si>
    <t>М12-02-068-00 Муниципальное бюджетное дошкольное образовательное учреждение «Детский сад № 221»</t>
  </si>
  <si>
    <t>4218020595</t>
  </si>
  <si>
    <t>М12-02-031-00 муниципальное бюджетное дошкольное образовательное учреждение «Детский сад № 258»</t>
  </si>
  <si>
    <t>М12-02-035-00 Муниципальное бюджетное дошкольное образовательное учреждение «Детский сад № 59»</t>
  </si>
  <si>
    <t>4218020820</t>
  </si>
  <si>
    <t>М12-02-017-00 Муниципальное бюджетное дошкольное образовательное учреждение «Детский сад №101»</t>
  </si>
  <si>
    <t>М12-02-042-00 Муниципальное бюджетное дошкольное образовательное учреждение «Детский сад №103»</t>
  </si>
  <si>
    <t>4218012298</t>
  </si>
  <si>
    <t>М12-02-020-00 Муниципальное бюджетное дошкольное образовательное учреждение «Детский сад №136»</t>
  </si>
  <si>
    <t>М12-02-051-00 Муниципальное бюджетное дошкольное образовательное учреждение «Детский сад №168»</t>
  </si>
  <si>
    <t>4218020725</t>
  </si>
  <si>
    <t>М12-02-007-00 муниципальное бюджетное нетиповое общеобразовательное учреждение "Гимназия №59"</t>
  </si>
  <si>
    <t>М12-02-032-00 Муниципальное бюджетное образовательное учреждение дополнительного образования "Спортивная школа №7"</t>
  </si>
  <si>
    <t>М12-02-077-00 Муниципальное бюджетное образовательное учреждение дополнительного образования детей "Центр детского (юношеского) технического творчества "Меридиан"</t>
  </si>
  <si>
    <t>4218008750</t>
  </si>
  <si>
    <t>М12-02-005-00 Муниципальное бюджетное общеобразовательное учреждение "Гимназия № 32"</t>
  </si>
  <si>
    <t>М12-02-085-00 Муниципальное бюджетное общеобразовательное учреждение "Лицей № 35"</t>
  </si>
  <si>
    <t>4218011960</t>
  </si>
  <si>
    <t>М12-02-086-00 Муниципальное бюджетное общеобразовательное учреждение "Лицей №46"</t>
  </si>
  <si>
    <t>4218017722</t>
  </si>
  <si>
    <t>М12-02-084-00 Муниципальное бюджетное общеобразовательное учреждение "Основная общеобразовательная школа № 33"</t>
  </si>
  <si>
    <t>4218016831</t>
  </si>
  <si>
    <t>М12-02-092-00 Муниципальное бюджетное общеобразовательное учреждение "Основная общеобразовательная школа № 89"</t>
  </si>
  <si>
    <t>4218019462</t>
  </si>
  <si>
    <t>М12-02-011-00 Муниципальное бюджетное общеобразовательное учреждение "Средняя общеобразовательная школа № 107"</t>
  </si>
  <si>
    <t>М12-02-003-00 Муниципальное бюджетное общеобразовательное учреждение "Средняя общеобразовательная школа № 13"</t>
  </si>
  <si>
    <t>М12-02-004-00 Муниципальное бюджетное общеобразовательное учреждение "Средняя общеобразовательная школа № 14"</t>
  </si>
  <si>
    <t>М12-02-081-00 Муниципальное бюджетное общеобразовательное учреждение "Средняя общеобразовательная школа № 5"</t>
  </si>
  <si>
    <t>4218018596</t>
  </si>
  <si>
    <t>М12-02-008-00 Муниципальное бюджетное общеобразовательное учреждение "Средняя общеобразовательная школа № 65"</t>
  </si>
  <si>
    <t>М12-02-009-00 Муниципальное бюджетное общеобразовательное учреждение "Средняя общеобразовательная школа № 77"</t>
  </si>
  <si>
    <t>М12-02-089-00 Муниципальное бюджетное общеобразовательное учреждение "Средняя общеобразовательная школа № 79"</t>
  </si>
  <si>
    <t>4218020059</t>
  </si>
  <si>
    <t>М12-02-093-00 Муниципальное бюджетное общеобразовательное учреждение "Средняя общеобразовательная школа № 93"</t>
  </si>
  <si>
    <t>4218018589</t>
  </si>
  <si>
    <t>М12-02-010-00 Муниципальное бюджетное общеобразовательное учреждение "Средняя общеобразовательная школа № 94"</t>
  </si>
  <si>
    <t>М12-02-094-00 Муниципальное бюджетное общеобразовательное учреждение "Средняя общеобразовательная школа №102"</t>
  </si>
  <si>
    <t>4218020475</t>
  </si>
  <si>
    <t>М12-02-082-00 Муниципальное бюджетное общеобразовательное учреждение "Средняя общеобразовательная школа №18"</t>
  </si>
  <si>
    <t>4218016630</t>
  </si>
  <si>
    <t>М12-02-087-00 Муниципальное бюджетное общеобразовательное учреждение «Средняя общеобразовательная школа № 49»</t>
  </si>
  <si>
    <t>4218018620</t>
  </si>
  <si>
    <t>М12-02-073-00 Муниципальное бюджетное учреждение дополнительного образования "Детско-юношеская спортивная школа № 3"</t>
  </si>
  <si>
    <t>4218016359</t>
  </si>
  <si>
    <t>М12-02-076-00 Муниципальное бюджетное учреждение дополнительного образования «Детский оздоровительно-образовательный (профильный) центр «Крепыш»</t>
  </si>
  <si>
    <t>4218019053</t>
  </si>
  <si>
    <t>М12-02-072-00 Муниципальное бюджетное учреждение дополнительного образования «Дом детского творчества № 4»</t>
  </si>
  <si>
    <t>4218014418</t>
  </si>
  <si>
    <t>М12-02-320-00 Муниципальное бюджетное дошкольное образовательное учреждение "Детский сад № 102"</t>
  </si>
  <si>
    <t>М12-02-321-00 Муниципальное бюджетное дошкольное образовательное учреждение "Детский сад № 104"</t>
  </si>
  <si>
    <t>М12-02-319-00 Муниципальное бюджетное дошкольное образовательное учреждение "Детский сад № 252"</t>
  </si>
  <si>
    <t>М12-02-318-00 Муниципальное бюджетное дошкольное образовательное учреждение "Детский сад № 257"</t>
  </si>
  <si>
    <t>М12-02-322-00 Муниципальное бюджетное образовательное учреждение дополнительного образования "Дом детского творчества № 5"</t>
  </si>
  <si>
    <t>М12-02-310-00 Муниципальное бюджетное учреждение дополнительного образования "Станция юных натуралистов"</t>
  </si>
  <si>
    <t>4218016729</t>
  </si>
  <si>
    <t>М12-02-311-00 Муниципальное бюджетное дошкольное образовательное учреждение "Детский сад № 76"</t>
  </si>
  <si>
    <t>4253008960</t>
  </si>
  <si>
    <t>МБ ДОУ "Детский сад № 73"</t>
  </si>
  <si>
    <t>4220020987</t>
  </si>
  <si>
    <t>24.11.2016г</t>
  </si>
  <si>
    <t xml:space="preserve">14.12.2016
</t>
  </si>
  <si>
    <t>0139300002916001219</t>
  </si>
  <si>
    <t>654002, РФ. Кемеровская обл., г.Новокузнецк, ул.Слесарная, 7, пом.2</t>
  </si>
  <si>
    <t>28.12.2016г</t>
  </si>
  <si>
    <t>34220020987  17 000001</t>
  </si>
  <si>
    <t>МБ ДОУ "Детский сад № 120"</t>
  </si>
  <si>
    <t>4220015401</t>
  </si>
  <si>
    <t>34220015401  17 000001</t>
  </si>
  <si>
    <t>МБ ДОУ "Детский сад № 123"</t>
  </si>
  <si>
    <t>4220015761</t>
  </si>
  <si>
    <t>34220015761  17 000001</t>
  </si>
  <si>
    <t>МБ ДОУ "Детский сад № 274"</t>
  </si>
  <si>
    <t>4220018113</t>
  </si>
  <si>
    <t>34220018113  17 000001</t>
  </si>
  <si>
    <t>МБОУ "ООШ № 1"</t>
  </si>
  <si>
    <t>4220012545</t>
  </si>
  <si>
    <t>34220012545  17 000001</t>
  </si>
  <si>
    <t>МБОУ "СОШ № 6"</t>
  </si>
  <si>
    <t>4220011020</t>
  </si>
  <si>
    <t>34220011020  17 000001</t>
  </si>
  <si>
    <t>МБОУ "СОШ № 9"</t>
  </si>
  <si>
    <t>4220017303</t>
  </si>
  <si>
    <t>34220017303  17 000001</t>
  </si>
  <si>
    <t>МБ ДОУ "Детский сад № 94"</t>
  </si>
  <si>
    <t>4220012129</t>
  </si>
  <si>
    <t>34220012129 17 000001</t>
  </si>
  <si>
    <t>МБ ДОУ "Детский сад № 276"</t>
  </si>
  <si>
    <t>4220015465</t>
  </si>
  <si>
    <t>34220015465 17 000001</t>
  </si>
  <si>
    <t>МБ ДОУ "Детский сад № 279"</t>
  </si>
  <si>
    <t>4220017575</t>
  </si>
  <si>
    <t>34220017575 17 000001</t>
  </si>
  <si>
    <t>МБОУ "ООШ № 23"</t>
  </si>
  <si>
    <t>4220013316</t>
  </si>
  <si>
    <t>34220013316 17 000001</t>
  </si>
  <si>
    <t>МБОУ "СОШ № 37"</t>
  </si>
  <si>
    <t>4220015521</t>
  </si>
  <si>
    <t>34220015521 17 000001</t>
  </si>
  <si>
    <t>МБОУ "ООШ № 43"</t>
  </si>
  <si>
    <t>4220013274</t>
  </si>
  <si>
    <t>34220013274 17 000001</t>
  </si>
  <si>
    <t>МБ ДОУ "Детский сад № 4"</t>
  </si>
  <si>
    <t>4220015360</t>
  </si>
  <si>
    <t>34220015360       17000001</t>
  </si>
  <si>
    <t>МБ ДОУ "Детский сад № 15"</t>
  </si>
  <si>
    <t>4253006219</t>
  </si>
  <si>
    <t>34253006219     17000001</t>
  </si>
  <si>
    <t>МБ ДОУ "Детский сад № 31"</t>
  </si>
  <si>
    <t>4220015377</t>
  </si>
  <si>
    <t>34220015377    17000001</t>
  </si>
  <si>
    <t>МБОУ "Гимназия № 73"</t>
  </si>
  <si>
    <t>4220015553</t>
  </si>
  <si>
    <t>34220015553     17000001</t>
  </si>
  <si>
    <t>МБОУ "ООШ № 98"</t>
  </si>
  <si>
    <t>4220013242</t>
  </si>
  <si>
    <t>34220013242    17000001</t>
  </si>
  <si>
    <t>МБ ДОУ "Детский сад № 14"</t>
  </si>
  <si>
    <t>4253024521</t>
  </si>
  <si>
    <t>3425024521 17 000001</t>
  </si>
  <si>
    <t>МБ ДОУ "Детский сад № 30"</t>
  </si>
  <si>
    <t>4220031763</t>
  </si>
  <si>
    <t>34220031763 17 000001</t>
  </si>
  <si>
    <t>МБ ДОУ "Детский сад № 45"</t>
  </si>
  <si>
    <t>4220015779</t>
  </si>
  <si>
    <t>25.11.2016г</t>
  </si>
  <si>
    <t>10.01.207</t>
  </si>
  <si>
    <t>34220015779 17 000001</t>
  </si>
  <si>
    <t>МБ ДОУ "Детский сад № 79"</t>
  </si>
  <si>
    <t>4220016483</t>
  </si>
  <si>
    <t>34220016483 17 000001</t>
  </si>
  <si>
    <t>МБОУ "СОШ № 47"</t>
  </si>
  <si>
    <t>4220013299</t>
  </si>
  <si>
    <t>34220013299 17 000001</t>
  </si>
  <si>
    <t>МБОУ "СОШ № 92"</t>
  </si>
  <si>
    <t>4220013250</t>
  </si>
  <si>
    <t>34220013250 17 000001</t>
  </si>
  <si>
    <t>Поставка яйца куринного для муниципальных образовательных учреждений г.Новокузнецка на 1 квартал 2017 год.</t>
  </si>
  <si>
    <t>0139300002916001160</t>
  </si>
  <si>
    <t>01.47.21.000</t>
  </si>
  <si>
    <t>ИП Коваленкова Оксана Владимировна</t>
  </si>
  <si>
    <t>422104301049</t>
  </si>
  <si>
    <t xml:space="preserve">654000, Российская Федерация, Кемеровская обл., г. Новокузнецк, ул. Новобайдаевская, 10, 11, </t>
  </si>
  <si>
    <t>3421600666917000011</t>
  </si>
  <si>
    <t>Поставка молока и кисломолочных продуктов для муниципальных образовательных учреждений Центрального и Куйбышевского районов г.Новокузнецка на 1 квартал 2017 года.</t>
  </si>
  <si>
    <t>0139300002916001165</t>
  </si>
  <si>
    <t xml:space="preserve">10.51.11.111 10.51.52.112 10.51.52.190
</t>
  </si>
  <si>
    <t>ООО "Сибрский колос"</t>
  </si>
  <si>
    <t>4238013927</t>
  </si>
  <si>
    <t>654207, Кемеровская обл., Новокузнецкий р-н, с. Костенково, ул. Центральная, д. 2А</t>
  </si>
  <si>
    <t xml:space="preserve"> 3421600666917000009</t>
  </si>
  <si>
    <t>Поставка молока и кисломолочных продуктов для муниципальных образовательных учреждений Заводского и Новоильинского районов г.Новокузнецка на 1 квартал 2017 года.</t>
  </si>
  <si>
    <t>0139300002916001161</t>
  </si>
  <si>
    <t xml:space="preserve">ООО "Продажа" </t>
  </si>
  <si>
    <t xml:space="preserve">4252007160 </t>
  </si>
  <si>
    <t>654201, РФ, Кемеровская обл., Новокузнецкий р-н, с. Сосновка, ул. Запсибовская, 2,</t>
  </si>
  <si>
    <t>3421600666917000017</t>
  </si>
  <si>
    <t>Поставка молока и кисломолочных продуктов для муниципальных образовательных учреждений Кузнецкого и Орджоникидзевского районов г. Новокузнецка на 1 квартал 2017 года</t>
  </si>
  <si>
    <t>0139300002916001175</t>
  </si>
  <si>
    <t>ООО "МПО "Скоморошка"</t>
  </si>
  <si>
    <t>4213003797</t>
  </si>
  <si>
    <t>650055, Российская Федерация, Кемеровская обл., г. Кемерово, пр.Кузнецкий , 99</t>
  </si>
  <si>
    <t>3421600666917000016</t>
  </si>
  <si>
    <t>Поставка консервированной овощной продукции для муниципальных образовательных учреждений г. Новокузнецка в 1 квартале 2017 года</t>
  </si>
  <si>
    <t>0139300002916001177</t>
  </si>
  <si>
    <t>10.39.16.000, 10.39.17.119, 10.39.17.111,  10.39.17.111</t>
  </si>
  <si>
    <t>ООО "Орион"</t>
  </si>
  <si>
    <t>4253022965</t>
  </si>
  <si>
    <t>654031, Кемеровская область, г.Новокузнецк, ул. 40 лет ВЛКСМ, 1а</t>
  </si>
  <si>
    <t>3421600666917000014</t>
  </si>
  <si>
    <t>Поставка консервированной рыбной продукции для муниципальных образовательных учреждений г. Новокузнецка в 1-2 кварталах 2017 года</t>
  </si>
  <si>
    <t>0139300002916001185</t>
  </si>
  <si>
    <t xml:space="preserve">10.20.25.111
</t>
  </si>
  <si>
    <t>3421600666917000015</t>
  </si>
  <si>
    <t>Поставка кондитерских изделий для муниципальных образовательных учреждений г. Новокузнецка в 1 квартале 2017 года</t>
  </si>
  <si>
    <t>0139300002916001179</t>
  </si>
  <si>
    <t xml:space="preserve">10.82.22.142
10.82.22.143
10.82.22.145
10.82.23.210
10.82.23.210
10.82.22.111
</t>
  </si>
  <si>
    <t>ООО "СТРОЙТОРГСЕРВИС"</t>
  </si>
  <si>
    <t>654079, Российская Федерация, Кемеровская обл., г. Новокузнецк, Библиотечный проезд, 5</t>
  </si>
  <si>
    <t>3421600666917000004</t>
  </si>
  <si>
    <t>Поставка сока для муниципальных образовательных учреждений г. Новокузнецка в 1 квартале 2017 года</t>
  </si>
  <si>
    <t>0139300002916001188</t>
  </si>
  <si>
    <t>10.86.10.243</t>
  </si>
  <si>
    <t xml:space="preserve">ИП Цирикидзе Олег Олегович </t>
  </si>
  <si>
    <t xml:space="preserve">644043, Российская Федерация, Омская обл., г.Омск, И. Алексеева, дом 1"В", 9 </t>
  </si>
  <si>
    <t>3421600666917000018</t>
  </si>
  <si>
    <t>Поставка сока для детей до 3 лет для муниципальных образовательных учреждений г. Новокузнецка в 1 квартале 2017 года</t>
  </si>
  <si>
    <t>0139300002916001153</t>
  </si>
  <si>
    <t>3421600666917000008</t>
  </si>
  <si>
    <t>Поставка витаминизированных напитков и киселя с витаминами для муниципальных образовательных учреждений г. Новокузнецка в 1 квартале 2017 года</t>
  </si>
  <si>
    <t>0139300002916001192</t>
  </si>
  <si>
    <t>10.89.19.290</t>
  </si>
  <si>
    <t>3421600666917000005</t>
  </si>
  <si>
    <t>Поставка сухарей панировочных для муниципальных образовательных учреждений г. Новокузнецка в 1 квартале 2017 года</t>
  </si>
  <si>
    <t>0139300002916001173</t>
  </si>
  <si>
    <t>10.72.19.190</t>
  </si>
  <si>
    <t>3421600666917000006</t>
  </si>
  <si>
    <t>Поставка салата из морской капусты для муниципальных образовательных учреждений г. Новокузнецка в 1 квартале 2017 года</t>
  </si>
  <si>
    <t>0139300002916001190</t>
  </si>
  <si>
    <t xml:space="preserve">10.20.34.126
</t>
  </si>
  <si>
    <t>АО "Новокузнецкий хладокомбинат"</t>
  </si>
  <si>
    <t>649002, Российская Федерация, республика Алтай, Горно-Алтайск г, Коммунистический пр-кт, 55/5 офис (квартира) помещение 2</t>
  </si>
  <si>
    <t>3421600666917000013</t>
  </si>
  <si>
    <t>Поставка дрожжей пресованных для муниципальных образовательных учреждений г. Новокузнецка в 1 квартале 2017 года</t>
  </si>
  <si>
    <t>0139300002916001170</t>
  </si>
  <si>
    <t>10.89.13.111</t>
  </si>
  <si>
    <t>ООО "ОПТ+"</t>
  </si>
  <si>
    <t>654005, Российская Федерация, Кемеровская обл., г. Новокузнецк, Доз, дом 19 корп 2Б, 7</t>
  </si>
  <si>
    <t>3421600666917000010</t>
  </si>
  <si>
    <t>Поставка повидла для муниципальных образовательных учреждений г. Новокузнецка в 1 квартале 2017 года</t>
  </si>
  <si>
    <t>0139300002916001191</t>
  </si>
  <si>
    <t>10.39.22.110</t>
  </si>
  <si>
    <t>3421600666917000012</t>
  </si>
  <si>
    <t>поставка сельди соленой для муниципальных образовательных учреждений г. Новокузнецка в 1 квартале 2017 года</t>
  </si>
  <si>
    <t>0139300002916001203</t>
  </si>
  <si>
    <t>10.20.23.122</t>
  </si>
  <si>
    <t>АО «Новокузнецкий хладокомбинат»</t>
  </si>
  <si>
    <t>4216003724</t>
  </si>
  <si>
    <t>649002, РФ, Республика Алтай, город Горно-Алтайск, проспект Коммунистический, дом 55/5, помещение 2</t>
  </si>
  <si>
    <t>3421600666917000003</t>
  </si>
  <si>
    <r>
      <rPr>
        <b/>
        <sz val="10"/>
        <color indexed="8"/>
        <rFont val="Times New Roman"/>
        <family val="1"/>
        <charset val="204"/>
      </rPr>
      <t xml:space="preserve"> </t>
    </r>
    <r>
      <rPr>
        <sz val="10"/>
        <color indexed="8"/>
        <rFont val="Times New Roman"/>
        <family val="1"/>
        <charset val="204"/>
      </rPr>
      <t>МБУ «Комбинат питания»</t>
    </r>
  </si>
  <si>
    <t xml:space="preserve">поставка и доставка консервированных овощей для муниципальных образовательных учреждений города Новокузнецка на 1 квартал 2017 года </t>
  </si>
  <si>
    <t>0139300002916001132</t>
  </si>
  <si>
    <t>10.39.17.111, 10.39.17.190, 10.86.10.212</t>
  </si>
  <si>
    <t>654031, РФ, Кемеровская обл., г.Новокузнецк, ул.40 лет ВЛКСМ, 1а</t>
  </si>
  <si>
    <t>3422003167517000004</t>
  </si>
  <si>
    <t>поставка и доставка молока сухого для муниципальных образовательных учреждений г. Новокузнецка на 1 квартал 2017 года</t>
  </si>
  <si>
    <t>0139300002916001151</t>
  </si>
  <si>
    <t>ООО «База Мясопрома»</t>
  </si>
  <si>
    <t>2221065659</t>
  </si>
  <si>
    <t xml:space="preserve">656011, РФ, Алтайский край, г. Барнаул, ул.Матросова,9В </t>
  </si>
  <si>
    <t>3422003167517000003</t>
  </si>
  <si>
    <t>поставка и доставка чая и других напитков для муниципальных образовательных учреждений г. Новокузнецка на 1 квартал 2017 года</t>
  </si>
  <si>
    <t>0139300002916001131</t>
  </si>
  <si>
    <t>10.62.11.190, 10.82.13.000, 10.83.12.110, 10.83.13.120</t>
  </si>
  <si>
    <t>ООО «КОМПАНИЯ СПЕЦПИТ»</t>
  </si>
  <si>
    <t>6453141025</t>
  </si>
  <si>
    <t>410064, РФ, г. Саратов, ул. им. Лебедева-Кумача В. И., д. 71 А, оф.3</t>
  </si>
  <si>
    <t>3422003167517000005</t>
  </si>
  <si>
    <t>поставка и доставка масла сливочного для муниципальных образовательных учреждений г. Новокузнецка на 1 квартал 2017 года</t>
  </si>
  <si>
    <t>0139300002916001106</t>
  </si>
  <si>
    <t>10.51.30.111</t>
  </si>
  <si>
    <t>4252007160</t>
  </si>
  <si>
    <t>654201, РФ, Кемеровская обл., Новокузнецкий район, с. Сосновка, ул. Запсибовская, д. 2</t>
  </si>
  <si>
    <t>3422003167517000002</t>
  </si>
  <si>
    <t>поставка бензина автомобильного через сеть автозапрвочных станций во 2 квартале 2017года</t>
  </si>
  <si>
    <t>650000, РФ, Кемеровская обл., г. Кемерово, Н.Островского, 16</t>
  </si>
  <si>
    <t>34216006034 17 000002</t>
  </si>
  <si>
    <t>М12-02-306-00 Муниципальное бюджетное учреждение "Комбинат питания"</t>
  </si>
  <si>
    <t>4220031675</t>
  </si>
  <si>
    <t>Поставка и доставка мяса птицы для муниципальных дошкольных образовательных учреждений г. Новокузнецка на 1 квартал 2017 года</t>
  </si>
  <si>
    <t xml:space="preserve">01.12.2016 </t>
  </si>
  <si>
    <t>0139300002916001222 (М12-1160-16-ЭА)</t>
  </si>
  <si>
    <t xml:space="preserve">10.12.20.110 </t>
  </si>
  <si>
    <t>Общество с ограниченной ответственностью "СОДРУЖЕСТВО"</t>
  </si>
  <si>
    <t>7707370457</t>
  </si>
  <si>
    <t>127055, Российская Федерация, г. Москва, МОСКВА, 127055, г. Москва, ул. Вадковский  переулок, 12 офис (квартира)  1</t>
  </si>
  <si>
    <t>3421802072517000003</t>
  </si>
  <si>
    <t>ОБЩЕСТВО С ОГРАНИЧЕННОЙ ОТВЕТСТВЕННОСТЬЮ "СОДРУЖЕСТВО"</t>
  </si>
  <si>
    <t>Поставка и доставка рыбы свежемороженой для муниципальных  образовательных учреждений г. Новокузнецка на 1 квартал 2017 года</t>
  </si>
  <si>
    <t xml:space="preserve">14.12.2016 </t>
  </si>
  <si>
    <t>0139300002916001296 (М12-1240-16-ЭА)</t>
  </si>
  <si>
    <t xml:space="preserve">10.20.13.122 </t>
  </si>
  <si>
    <t>Общество с ограниченной ответственностью 'КРУПНЫЙ ДВОР'</t>
  </si>
  <si>
    <t>2223612988</t>
  </si>
  <si>
    <t>656902, Российская Федерация,  Алтайский край, Барнаул, Власиха, Талая ул, 14</t>
  </si>
  <si>
    <t>3422003176317000003</t>
  </si>
  <si>
    <t>М12-02-316-00 Муниципальное казенное общеобразовательное учреждение  "Детский дом-школа N 95" "Дом детства"</t>
  </si>
  <si>
    <t>4218008340</t>
  </si>
  <si>
    <t>19.20.21.111 19.20.21.311</t>
  </si>
  <si>
    <t>ООО "ПЕРЕКРЕСТОК ОЙЛ"</t>
  </si>
  <si>
    <t>650000, РФ, Кемеровская обл, г.Кемерово, ул.Н.Островского, 16</t>
  </si>
  <si>
    <t>___</t>
  </si>
  <si>
    <t>29.03.2017</t>
  </si>
  <si>
    <t>3421800834017000004</t>
  </si>
  <si>
    <t>0339300253017000001 (0339300253017000001)</t>
  </si>
  <si>
    <t xml:space="preserve">61.10.11.120 </t>
  </si>
  <si>
    <t>ПАО"Ростелеком"</t>
  </si>
  <si>
    <t>191002.г.Санкт-Петербург, ул.Достоевского, 15</t>
  </si>
  <si>
    <t>34218о1858917000002</t>
  </si>
  <si>
    <t>0339300236117000001 (0339300236117000001)</t>
  </si>
  <si>
    <t>34218о2005917000002</t>
  </si>
  <si>
    <t>Оказание услуг по подаче тепловой энергии и горячего водоснабжения</t>
  </si>
  <si>
    <t>0339300283517000001 (0339300283517000001)</t>
  </si>
  <si>
    <t xml:space="preserve">35.30.11.111 35.30.12.130 </t>
  </si>
  <si>
    <t>4217146884</t>
  </si>
  <si>
    <t>654006, РФ, Кемеровская обл, г.Новокузнецк, ул.Рудокопровая, д4</t>
  </si>
  <si>
    <t>3421800834017000003</t>
  </si>
  <si>
    <t>МБ ДОУ "Детский сад №173"</t>
  </si>
  <si>
    <t xml:space="preserve"> Услуги по транспортированию сточных вод,  Услуги по транспортированию и распределению воды по водопроводам</t>
  </si>
  <si>
    <t>О339300247816000003</t>
  </si>
  <si>
    <t>36.00.20.130                                                         37.00.11.120</t>
  </si>
  <si>
    <t>ООО ВОДОКАНАЛ</t>
  </si>
  <si>
    <t>34218о2076417000001</t>
  </si>
  <si>
    <t>МБ ДОУ "Детский сад №64"</t>
  </si>
  <si>
    <t>О339300245916000004</t>
  </si>
  <si>
    <t>34218о0308517000001</t>
  </si>
  <si>
    <t>МБУ ДОУ "Детский сад № 91"</t>
  </si>
  <si>
    <t>ЕД(п.29)</t>
  </si>
  <si>
    <t>продажа электрической энергии и мощности</t>
  </si>
  <si>
    <t>650005,г.Новокузнецк,ул.Орджоникидзе,18А</t>
  </si>
  <si>
    <t>342180207711700004</t>
  </si>
  <si>
    <t>МБОУ «Гимназия №10»</t>
  </si>
  <si>
    <t>Оказание услуг по подаче электроэнергии</t>
  </si>
  <si>
    <t>654005, Кемеровкая область, г.Новокузнецк, ул.Орджоникидзе,18а</t>
  </si>
  <si>
    <t>21.01.2017</t>
  </si>
  <si>
    <t>3422100263817000001</t>
  </si>
  <si>
    <t>Оказание услуг по подаче холодной (питьевой) воды и приему сточных вод</t>
  </si>
  <si>
    <t xml:space="preserve">0339300258516000012
 </t>
  </si>
  <si>
    <t xml:space="preserve">36.00.11.000          37.00.11.110 </t>
  </si>
  <si>
    <t>ООО Водоканал</t>
  </si>
  <si>
    <t>654005,Кемеровская область, г. Новокузнецк, пр. Строителей, 98</t>
  </si>
  <si>
    <t>3422100263817000002</t>
  </si>
  <si>
    <t>МБОУ "ООШ №24"</t>
  </si>
  <si>
    <t>Услуги местной телефонной связи</t>
  </si>
  <si>
    <t>0339300258816000010</t>
  </si>
  <si>
    <t xml:space="preserve">61.10.11.110 </t>
  </si>
  <si>
    <t>ОАО "Ростелеком"</t>
  </si>
  <si>
    <t xml:space="preserve">191002, г САНКТ-ПЕТЕРБУРГ 78, ул ДОСТОЕВСКОГО, 15 
</t>
  </si>
  <si>
    <t>3422100270117000001</t>
  </si>
  <si>
    <t>Предоставление доступа к сети Интернет</t>
  </si>
  <si>
    <t>0339300258816000009</t>
  </si>
  <si>
    <t xml:space="preserve">61.10.49.000 </t>
  </si>
  <si>
    <t>3422100270117000002</t>
  </si>
  <si>
    <t>0339300258816000011</t>
  </si>
  <si>
    <t xml:space="preserve">36.00.11.000         37.00.11.110 </t>
  </si>
  <si>
    <t>3422100270117000003</t>
  </si>
  <si>
    <t>МБОУ " Лицей  № 27"</t>
  </si>
  <si>
    <t>0339300242816000009</t>
  </si>
  <si>
    <t>36.00.11.000                      37.00.11.110</t>
  </si>
  <si>
    <t>3421900423617000001</t>
  </si>
  <si>
    <t>МБОУ "ООШ № 28"</t>
  </si>
  <si>
    <t>3421900429017000001</t>
  </si>
  <si>
    <t>Оказание услуг по водоотведению</t>
  </si>
  <si>
    <t>0339300239716000006</t>
  </si>
  <si>
    <t xml:space="preserve">3421900429017000002
</t>
  </si>
  <si>
    <t xml:space="preserve">Оказание услуг по подаче холодной (питьевой) воды </t>
  </si>
  <si>
    <t xml:space="preserve">0339300239716000008
 </t>
  </si>
  <si>
    <t xml:space="preserve">36.00.11.000   </t>
  </si>
  <si>
    <t>654007, обл КЕМЕРОВСКАЯ, г НОВОКУЗНЕЦК, улОрджоникидзе,12/1</t>
  </si>
  <si>
    <t xml:space="preserve">3421900429017000003
</t>
  </si>
  <si>
    <t>МБОУ "СОШ № 29"</t>
  </si>
  <si>
    <t>20.12.2016</t>
  </si>
  <si>
    <t>3421900430017000001</t>
  </si>
  <si>
    <t>27.12.2016</t>
  </si>
  <si>
    <t xml:space="preserve">0339300241016000013
 </t>
  </si>
  <si>
    <t>3421900430017000002</t>
  </si>
  <si>
    <t>МБОУ "СОШ № 50"</t>
  </si>
  <si>
    <t>0339300258616000008</t>
  </si>
  <si>
    <t>3422100269117000001</t>
  </si>
  <si>
    <t>0339300258616000010</t>
  </si>
  <si>
    <t>3422100269117000002</t>
  </si>
  <si>
    <t>3422100269117000003</t>
  </si>
  <si>
    <t>0339300258616000011</t>
  </si>
  <si>
    <t>3422100269117000004</t>
  </si>
  <si>
    <t>МБОУ "СОШ № 56"</t>
  </si>
  <si>
    <t>3421900418717000001</t>
  </si>
  <si>
    <t xml:space="preserve">0339300237716000009
</t>
  </si>
  <si>
    <t>3421900418717000002</t>
  </si>
  <si>
    <t>МБОУ "СОШ № 60"</t>
  </si>
  <si>
    <t xml:space="preserve">0339300237616000013
 </t>
  </si>
  <si>
    <t>3421900415517000001</t>
  </si>
  <si>
    <t xml:space="preserve">0339300237616000012
 </t>
  </si>
  <si>
    <t>3421900415517000002</t>
  </si>
  <si>
    <t>МБОУ "СОШ № 61"</t>
  </si>
  <si>
    <t>0339300278216000011</t>
  </si>
  <si>
    <t>3421900419417000001</t>
  </si>
  <si>
    <t>МБОУ "СОШ № 64"</t>
  </si>
  <si>
    <t xml:space="preserve">0339300246516000009
</t>
  </si>
  <si>
    <t>3421900416217000001</t>
  </si>
  <si>
    <t>МБОУ "СОШ № 71"</t>
  </si>
  <si>
    <t xml:space="preserve">0339300255316000012
</t>
  </si>
  <si>
    <t>3422100353617000001</t>
  </si>
  <si>
    <t>0339300255316000013</t>
  </si>
  <si>
    <t>3422100353617000002</t>
  </si>
  <si>
    <t>0339300260716000011</t>
  </si>
  <si>
    <t>3421900426817000001</t>
  </si>
  <si>
    <t>МБОУ "ООШ №100"</t>
  </si>
  <si>
    <t xml:space="preserve">0339300268116000009
 </t>
  </si>
  <si>
    <t>3422100267717000001</t>
  </si>
  <si>
    <t>0339300268116000011</t>
  </si>
  <si>
    <t>3422100267717000002</t>
  </si>
  <si>
    <t>МБОУ «Лицей №104»</t>
  </si>
  <si>
    <t>4221002652</t>
  </si>
  <si>
    <t xml:space="preserve">0339300255416000011
</t>
  </si>
  <si>
    <t>3422100265217000001</t>
  </si>
  <si>
    <t>МНБОУ "Лицей № 76"</t>
  </si>
  <si>
    <t>3421900424317000001</t>
  </si>
  <si>
    <t xml:space="preserve">0339300243416000010
</t>
  </si>
  <si>
    <t xml:space="preserve">3421900424317000002 </t>
  </si>
  <si>
    <t>МБОУ ДОД "Дом детского творчества № 1"</t>
  </si>
  <si>
    <t>0339300268316000008</t>
  </si>
  <si>
    <t>3422100722717000001</t>
  </si>
  <si>
    <t>0339300268316000007</t>
  </si>
  <si>
    <t>3422100722717000002</t>
  </si>
  <si>
    <t xml:space="preserve">0339300268316000006
 </t>
  </si>
  <si>
    <t>3422100722717000003</t>
  </si>
  <si>
    <t xml:space="preserve">0339300268316000009
</t>
  </si>
  <si>
    <t>3422100722717000004</t>
  </si>
  <si>
    <t>МБУ ДО «ЦРТ «Уголек»</t>
  </si>
  <si>
    <t>0339300256516000011</t>
  </si>
  <si>
    <t>3422101332617000001</t>
  </si>
  <si>
    <t xml:space="preserve">0339300256516000013
 </t>
  </si>
  <si>
    <t>3422101332617000002</t>
  </si>
  <si>
    <t>0339300256516000012</t>
  </si>
  <si>
    <t>3422101332617000003</t>
  </si>
  <si>
    <t>МБУ ДО "Дом творчества "Вектор"</t>
  </si>
  <si>
    <t xml:space="preserve">0339300252316000009
 </t>
  </si>
  <si>
    <t xml:space="preserve">3421900421117000001
 </t>
  </si>
  <si>
    <t xml:space="preserve">3421900421117000002
 </t>
  </si>
  <si>
    <t xml:space="preserve">0339300252316000011
</t>
  </si>
  <si>
    <t xml:space="preserve">3421900421117000003
 </t>
  </si>
  <si>
    <t>МБДОУ "Детский сад №16"</t>
  </si>
  <si>
    <t xml:space="preserve">0339300237316000008
 </t>
  </si>
  <si>
    <t>36.00.11.000 ; 37.00.11.110</t>
  </si>
  <si>
    <t>3421900730017000003</t>
  </si>
  <si>
    <t>МБДОУ "Детский сад № 19"</t>
  </si>
  <si>
    <t>129.12.2016</t>
  </si>
  <si>
    <t xml:space="preserve">0339300260816000006
 </t>
  </si>
  <si>
    <t>3421900665017000003</t>
  </si>
  <si>
    <t>МБДОУ "Детский сад №20"</t>
  </si>
  <si>
    <t>19.12.2017</t>
  </si>
  <si>
    <t>0339300321816000006</t>
  </si>
  <si>
    <t xml:space="preserve">3425301790117000003
</t>
  </si>
  <si>
    <t xml:space="preserve">МБ ДОУ "Детский сад №25" </t>
  </si>
  <si>
    <t xml:space="preserve">0339300259816000010
</t>
  </si>
  <si>
    <t>3422102485717000003</t>
  </si>
  <si>
    <t>МБДОУ "Детский сад № 27"</t>
  </si>
  <si>
    <t>0339300260416000006</t>
  </si>
  <si>
    <t>3422102520117000001</t>
  </si>
  <si>
    <t xml:space="preserve">0339300260416000007
</t>
  </si>
  <si>
    <t>3422102520117000002</t>
  </si>
  <si>
    <t xml:space="preserve">0339300260416000008
</t>
  </si>
  <si>
    <t>3422102520117000007</t>
  </si>
  <si>
    <t>МБДОУ "Детский сад №36"</t>
  </si>
  <si>
    <t>0339300267616000006</t>
  </si>
  <si>
    <t>3421900649817000003</t>
  </si>
  <si>
    <t>МБДОУ "Детский сад № 37"</t>
  </si>
  <si>
    <t>0339300246716000007</t>
  </si>
  <si>
    <t>3422101330117000003</t>
  </si>
  <si>
    <t>МБДОУ "Детский сад № 43"</t>
  </si>
  <si>
    <t xml:space="preserve">0339300256316000007
</t>
  </si>
  <si>
    <t xml:space="preserve">3421900742017000003 </t>
  </si>
  <si>
    <t xml:space="preserve">МБ ДОУ "Детский сад №84" </t>
  </si>
  <si>
    <t>4221011801</t>
  </si>
  <si>
    <t xml:space="preserve">0339300260016000007
</t>
  </si>
  <si>
    <t>3422101180117000003</t>
  </si>
  <si>
    <t>МБДОУ "Детский сад № 96"</t>
  </si>
  <si>
    <t>0339300239916000008</t>
  </si>
  <si>
    <t>3421900674817000003</t>
  </si>
  <si>
    <t xml:space="preserve">0339300239916000007
</t>
  </si>
  <si>
    <t>3421900674817000004</t>
  </si>
  <si>
    <t>МБДОУ "Детский сад № 97"</t>
  </si>
  <si>
    <t>0339300263416000006</t>
  </si>
  <si>
    <t xml:space="preserve">37.00.11.110 </t>
  </si>
  <si>
    <t>3421900672317000003</t>
  </si>
  <si>
    <t xml:space="preserve">0339300263416000005
</t>
  </si>
  <si>
    <t>36.00.11.000</t>
  </si>
  <si>
    <t>3421900672317000004</t>
  </si>
  <si>
    <t>МБДОУ "Детский сад №125"</t>
  </si>
  <si>
    <t xml:space="preserve">0339300261116000004
 </t>
  </si>
  <si>
    <t>3421900732517000003</t>
  </si>
  <si>
    <t xml:space="preserve">МБ ДОУ "Детский сад №139" </t>
  </si>
  <si>
    <t>4221011819</t>
  </si>
  <si>
    <t>0339300260116000010</t>
  </si>
  <si>
    <t>3422101181917000003</t>
  </si>
  <si>
    <t xml:space="preserve">МБ ДОУ "Детский сад №145" </t>
  </si>
  <si>
    <t>0339300259916000006</t>
  </si>
  <si>
    <t>3422100809017000003</t>
  </si>
  <si>
    <t xml:space="preserve">МБ ДОУ "Детский сад №149" </t>
  </si>
  <si>
    <t>4221007989</t>
  </si>
  <si>
    <t>0339300268416000006</t>
  </si>
  <si>
    <t xml:space="preserve">3422100798917000003 </t>
  </si>
  <si>
    <t xml:space="preserve">МБ ДОУ "Детский сад №153" </t>
  </si>
  <si>
    <t>4221011784</t>
  </si>
  <si>
    <t>0339300268916000007</t>
  </si>
  <si>
    <t>3422101178417000003</t>
  </si>
  <si>
    <t xml:space="preserve">МБ ДОУ "Детский сад №162" </t>
  </si>
  <si>
    <t>4221007957</t>
  </si>
  <si>
    <t>0339300258916000008</t>
  </si>
  <si>
    <t>3422100795717000003</t>
  </si>
  <si>
    <t>МБ ДОУ "Детский сад №180</t>
  </si>
  <si>
    <t>4221009305</t>
  </si>
  <si>
    <t>0339300268816000007</t>
  </si>
  <si>
    <t>3422100930517000003</t>
  </si>
  <si>
    <t>МБДОУ "Детский сад №203"</t>
  </si>
  <si>
    <t>3421900643417000001</t>
  </si>
  <si>
    <t xml:space="preserve">0339300273816000005
 </t>
  </si>
  <si>
    <t>3421900643417000004</t>
  </si>
  <si>
    <t xml:space="preserve">МБ ДОУ "Детский сад №209" </t>
  </si>
  <si>
    <t xml:space="preserve">0339300255116000005
 </t>
  </si>
  <si>
    <t>3422100830117000003</t>
  </si>
  <si>
    <t xml:space="preserve">МБ ДОУ "Детский сад №213" </t>
  </si>
  <si>
    <t>4221008291</t>
  </si>
  <si>
    <t xml:space="preserve">0339300259116000007
 </t>
  </si>
  <si>
    <t>3422100829117000003</t>
  </si>
  <si>
    <t>МБДОУ "Детский сад № 223"</t>
  </si>
  <si>
    <t xml:space="preserve">0339300256216000006
</t>
  </si>
  <si>
    <t>3421900669917000003</t>
  </si>
  <si>
    <t>МБДОУ "Детский сад № 239"</t>
  </si>
  <si>
    <t xml:space="preserve">0339300319716000004
</t>
  </si>
  <si>
    <t>3421900663517000003</t>
  </si>
  <si>
    <t>МБДОУ "Детский сад №243"</t>
  </si>
  <si>
    <t>4219007283</t>
  </si>
  <si>
    <t xml:space="preserve">0339300241116000005
</t>
  </si>
  <si>
    <t>3421900728317000003</t>
  </si>
  <si>
    <t xml:space="preserve">0339300241116000004
 </t>
  </si>
  <si>
    <t>3421900728317000004</t>
  </si>
  <si>
    <t>МБДОУ "Детский сад №245"</t>
  </si>
  <si>
    <t>4219006586</t>
  </si>
  <si>
    <t>0339300261616000006</t>
  </si>
  <si>
    <t>3421900658617000003</t>
  </si>
  <si>
    <t>МБДОУ "Детский сад №246"</t>
  </si>
  <si>
    <t>0339300232416000006</t>
  </si>
  <si>
    <t>3421900740617000003</t>
  </si>
  <si>
    <t>МБДОУ "Детский сад №259"</t>
  </si>
  <si>
    <t xml:space="preserve">0339300237916000005
</t>
  </si>
  <si>
    <t>3422101185817000003</t>
  </si>
  <si>
    <t>4216005168</t>
  </si>
  <si>
    <t>650036, Кемеровская обл., г.Кемерово, пр.Ленина, 90/4</t>
  </si>
  <si>
    <t>3421600516816000027</t>
  </si>
  <si>
    <t>Отопление, горячая вода</t>
  </si>
  <si>
    <t xml:space="preserve">0339300259416000006 </t>
  </si>
  <si>
    <t>35.30.11.111      35.30.12.110</t>
  </si>
  <si>
    <t>420524178</t>
  </si>
  <si>
    <t>654000,Кемеровская обл, г.Кемерово, пр-т Кузнецкий, 30</t>
  </si>
  <si>
    <t>3422100997917000004</t>
  </si>
  <si>
    <t>10.02.2017</t>
  </si>
  <si>
    <t>0339300004217000006</t>
  </si>
  <si>
    <t>654005, г. Новокузнецк, пр. Строителей, д.98</t>
  </si>
  <si>
    <t>3421600516817000006</t>
  </si>
  <si>
    <t>0339300004217000007</t>
  </si>
  <si>
    <t xml:space="preserve">35.30.11.111     </t>
  </si>
  <si>
    <t>4217148426</t>
  </si>
  <si>
    <t>654006, Кемеровская обл., г. Новокузнецк, ул. Коммунальная, д. 25</t>
  </si>
  <si>
    <t>3421600516817000007</t>
  </si>
  <si>
    <t>0339300004217000008</t>
  </si>
  <si>
    <t>654006, Кемеровская обл., г. Новокузнецк, ул. Рудокопровая, д. 4</t>
  </si>
  <si>
    <t>3421600516817000008</t>
  </si>
  <si>
    <t>МБУ ""ЦБ КОиН"</t>
  </si>
  <si>
    <t>Жилищно-эксплуатационные услуги</t>
  </si>
  <si>
    <t>МП "ГУЖКХ"</t>
  </si>
  <si>
    <t>654025, Кемеровская обл., г. Новокузнецк, ул. Новаторов, д.10</t>
  </si>
  <si>
    <t>3421600516816000026</t>
  </si>
  <si>
    <t xml:space="preserve">Обслуживание мест общего </t>
  </si>
  <si>
    <t>ООО "Управляющая Компания "Доверие"</t>
  </si>
  <si>
    <t>654000, г. Новокузнецк, ул. Фестивальная, 21/2</t>
  </si>
  <si>
    <t>3421600516816000025</t>
  </si>
  <si>
    <t>Услуги телефонной связи</t>
  </si>
  <si>
    <t>0339300004217000004</t>
  </si>
  <si>
    <t>191002, г. Санкт-Петербург, ул. Достоевского, д.15</t>
  </si>
  <si>
    <t>3421600516817000002</t>
  </si>
  <si>
    <t>0339300004217000005</t>
  </si>
  <si>
    <t>3421600516817000005</t>
  </si>
  <si>
    <t>0339300004217000003</t>
  </si>
  <si>
    <t>3421600516817000003</t>
  </si>
  <si>
    <t>0339300004217000002</t>
  </si>
  <si>
    <t>3421600516817000004</t>
  </si>
  <si>
    <t>М12-02-046-00 Муниципальное казенное дошкольное образовательное учреждение "Детский сад № 137"</t>
  </si>
  <si>
    <t>Услуги связи</t>
  </si>
  <si>
    <t>0339300235317000001 (0339300235317000001)</t>
  </si>
  <si>
    <t>"Ростелеком"</t>
  </si>
  <si>
    <t>3421802088417000004</t>
  </si>
  <si>
    <t>М12-02-058-00 Муниципальное казенное дошкольное образовательное учреждение "Детский сад № 188"</t>
  </si>
  <si>
    <t>0339300246417000001 (0339300246417000001)</t>
  </si>
  <si>
    <t>3421802069017000004</t>
  </si>
  <si>
    <t>М12-02-039-00 Муниципальное казенное дошкольное образовательное учреждение "Детский сад № 75"</t>
  </si>
  <si>
    <t>0339300235217000001 (0339300235217000001)</t>
  </si>
  <si>
    <t>3421802078917000004</t>
  </si>
  <si>
    <t>М12-02-088-00 Муниципальное казенное общеобразовательное учреждение "Специальная школа № 58"</t>
  </si>
  <si>
    <t>0339300241817000001 (0339300241817000001)</t>
  </si>
  <si>
    <t>3421801665517000003</t>
  </si>
  <si>
    <t>М12-02-091-00 Муниципальное казенное образовательное учреждение "Санаторная школа-интернат № 82"</t>
  </si>
  <si>
    <t>Услуги электросвязи</t>
  </si>
  <si>
    <t>0339300252817000003 (0339300252817000003)</t>
  </si>
  <si>
    <t>3421801833117000003</t>
  </si>
  <si>
    <t>Единственный поставщик (Теплоснабжение)</t>
  </si>
  <si>
    <t>0339300252817000004 (0339300252817000004)</t>
  </si>
  <si>
    <t>3421801833117000004</t>
  </si>
  <si>
    <t>М12-02-186-00 Муниципальное казенное учреждение для детей-сирот и детей, оставшихся без попечения родителей "Детский дом "Остров надежды"</t>
  </si>
  <si>
    <t>0339300257917000001 (0339300257917000001)</t>
  </si>
  <si>
    <t>3421702376217000004</t>
  </si>
  <si>
    <t>Оказание услуг по теплоснабжению</t>
  </si>
  <si>
    <t>0339300257917000002 (0339300257917000002)</t>
  </si>
  <si>
    <t xml:space="preserve">35.30.12.130 </t>
  </si>
  <si>
    <t>"Центральная ТЭЦ"</t>
  </si>
  <si>
    <t>3421702376217000005</t>
  </si>
  <si>
    <t>Услуги энергопотребления</t>
  </si>
  <si>
    <t>3421702376217000003</t>
  </si>
  <si>
    <t>Муниципальное бюджетное дошкольное образовательное учреждение "Детский сад № 59" комбинированного вида</t>
  </si>
  <si>
    <t>Муниципальное бюджетное дошкольное образовательное учреждение "Детский сад № 61"</t>
  </si>
  <si>
    <t>Муниципальное бюджетное дошкольное образовательное учреждение "Детский сад № 63"</t>
  </si>
  <si>
    <t>Муниципальное бюджетное дошкольное образовательное учреждение "Детский сад № 64" компенсирующего вида</t>
  </si>
  <si>
    <t>Муниципальное бюджетное дошкольное образовательное учреждение "Центр развития ребенка - детский сад № 76"</t>
  </si>
  <si>
    <t>Муниципальное бюджетное дошкольное образовательное учреждение "Детский сад № 83" комбинированного вида</t>
  </si>
  <si>
    <t>Муниципальное бюджетное дошкольное образовательное учреждение "Детский сад № 91" комбинированного вида</t>
  </si>
  <si>
    <t>Муниципальное бюджетное дошкольное образовательное учреждение "Детский сад № 103" компенсирующего вида</t>
  </si>
  <si>
    <t>Муниципальное бюджетное дошкольное образовательное учреждение "Детский сад № 117" компенсирующего вида</t>
  </si>
  <si>
    <t>Муниципальное бюджетное дошкольное образовательное учреждение "Детский сад № 128" комбинированного вида</t>
  </si>
  <si>
    <t>Муниципальное бюджетное дошкольное образовательное учреждение "Детский сад № 147" комбинированного вида</t>
  </si>
  <si>
    <t xml:space="preserve">Муниципальное бюджетное дошкольное образовательное учреждение "Детский сад № 156" </t>
  </si>
  <si>
    <t>Муниципальное бюджетное дошкольное образовательное учреждение "Детский сад № 157" комбинированного вида</t>
  </si>
  <si>
    <t>Муниципальное бюджетное дошкольное образовательное учреждение "Детский сад № 166"</t>
  </si>
  <si>
    <t>Муниципальное бюджетное дошкольное образовательное учреждение "Детский сад № 168" общеразвивающего вида</t>
  </si>
  <si>
    <t>Муниципальное бюджетное дошкольное образовательное учреждение "Детский сад № 169"</t>
  </si>
  <si>
    <t>Муниципальное бюджетное дошкольное образовательное учреждение "Детский сад № 173" компенсирующего вида</t>
  </si>
  <si>
    <t xml:space="preserve">Муниципальное бюджетное дошкольное образовательное учреждение "Детский сад № 177" </t>
  </si>
  <si>
    <t>Муниципальное бюджетное дошкольное образовательное учреждение "Детский сад № 184" комбинированного вида</t>
  </si>
  <si>
    <t xml:space="preserve">Муниципальное бюджетное дошкольное образовательное учреждение "Детский сад № 185" </t>
  </si>
  <si>
    <t>Муниципальное бюджетное дошкольное образовательное учреждение "Детский сад № 193" компенсирующего вида</t>
  </si>
  <si>
    <t>Муниципальное бюджетное дошкольное образовательное учреждение "Детский сад № 194"</t>
  </si>
  <si>
    <t>Муниципальное бюджетное дошкольное образовательное учреждение "Детский сад № 195" компенсирующего вида</t>
  </si>
  <si>
    <t>Муниципальное бюджетное дошкольное образовательное учреждение "Детский сад № 198" комбинированного вида</t>
  </si>
  <si>
    <t xml:space="preserve">Муниципальное бюджетное дошкольное образовательное учреждение "Детский сад № 204" </t>
  </si>
  <si>
    <t>Муниципальное бюджетное дошкольное образовательное учреждение "Детский сад № 207" комбинированного вида</t>
  </si>
  <si>
    <t>Муниципальное бюджетное дошкольное образовательное учреждение "Детский сад № 217" комбинированного вида</t>
  </si>
  <si>
    <t>Муниципальное бюджетное дошкольное образовательное учреждение "Детский сад № 219" комбинированного вида</t>
  </si>
  <si>
    <t>Муниципальное бюджетное дошкольное образовательное учреждение "Детский сад № 221" комбинированного вида</t>
  </si>
  <si>
    <t xml:space="preserve">Муниципальное бюджетное дошкольное образовательное учреждение "Детский сад № 272" </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</si>
  <si>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</si>
  <si>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18"</t>
  </si>
  <si>
    <t>Муниципальное бюджетное общеобразовательное учреждение "Средняя общеобразовательная школа №22"</t>
  </si>
  <si>
    <t>Муниципальное бюджетное общеобразовательное учреждение "Основная общеобразовательная школа № 33"</t>
  </si>
  <si>
    <t>Муниципальное бюджетное общеобразовательное учреждение "Лицей № 35"</t>
  </si>
  <si>
    <t>Муниципальное бюджетное общеобразовательное учреждение "Лицей № 46"</t>
  </si>
  <si>
    <t>Муниципальное бюджетное общеобразовательное учреждение "Средняя общеобразовательная школа № 49"</t>
  </si>
  <si>
    <t>Муниципальное бюджетное общеобразовательное учреждение "Средняя общеобразовательная школа № 79"</t>
  </si>
  <si>
    <t>Муниципальное бюджетное общеобразовательное учреждение "Основная общеобразовательная школа № 89"</t>
  </si>
  <si>
    <t>Муниципальное бюджетное общеобразовательное учреждение "Средняя общеобразовательная школа № 93"</t>
  </si>
  <si>
    <t>Муниципальное бюджетное общеобразовательное учреждение "Средняя общеобразовательная школа № 102"</t>
  </si>
  <si>
    <t>Муниципальное бюджетное образовательное учреждение дополнительного образования детей "Дом детского творчества № 4"</t>
  </si>
  <si>
    <t>Муниципальное бюджетное образовательное учреждение дополнительного образования детей "Детско-юношеская спортивная школа № 3"</t>
  </si>
  <si>
    <t>Муниципальное бюджетное образовательное учреждение дополнительного образования детей "Центр детского (юношеского) технического творчества "Меридиан"</t>
  </si>
  <si>
    <t>Муниципальное бюджетное учреждение дополнительного образования "ДООПЦ "Крепыш"</t>
  </si>
  <si>
    <t>МБ ДОУ "Детский сад № 101"</t>
  </si>
  <si>
    <t>МБОУ ДО "СШ №7"</t>
  </si>
  <si>
    <t>МБУ ДО "Станция юных натуралистов"</t>
  </si>
  <si>
    <t>Муниципальное бюджетное дошкольное образовательное учреждение "Детский сад № 10"</t>
  </si>
  <si>
    <t>муниципальное бюджетное дошкольное образовательное учреждение "Детский сад № 131" общеразвивающего вида с приоритетным осуществлением деятельности по художественно - эстетическому развитию детей</t>
  </si>
  <si>
    <t>муниципальное бюджетное дошкольное образовательное учреждение "Детский сад № 35" общеразвивающего вида с приоритетным осуществлением деятельности по социально-личностному развитию детей</t>
  </si>
  <si>
    <t>муниципальное бюджетное дошкольное образовательное учреждение "Центр развития ребенка - Детский сад №178"</t>
  </si>
  <si>
    <t>муниципальное бюджетное дошкольное образовательное учреждение "Детский сад № 108" комбинированного вида</t>
  </si>
  <si>
    <t>муниципальное бюджетное дошкольное образовательное учреждение "Детский сад № 11" общеразвивающего вида с приоритетным осуществлением деятельности по художественно-эстетическому развитию детей</t>
  </si>
  <si>
    <t>муниципальное бюджетное дошкольное образовательное учреждение "Детский сад № 118" комбинированного вида</t>
  </si>
  <si>
    <t>муниципальное бюджетное дошкольное образовательное учреждение "Детский сад № 133" комбинированного вида</t>
  </si>
  <si>
    <t>муниципальное бюджетное дошкольное образовательное учреждение "Детский сад № 144" общеразвивающего вида с приоритетным осуществлением деятельности по художественно-эстетическому развитию детей</t>
  </si>
  <si>
    <t>муниципальное бюджетное дошкольное образовательное учреждение "Детский сад № 150" общеразвивающего вида с приоритетным осуществлением деятельности по художественно-эстетическому развитию детей</t>
  </si>
  <si>
    <t>муниципальное бюджетное дошкольное образовательное учреждение "Детский сад № 172" компенсирующего вида</t>
  </si>
  <si>
    <t xml:space="preserve">муниципальное бюджетное дошкольное образовательное учреждение "Детский сад № 182" компенсирующего вида </t>
  </si>
  <si>
    <t>муниципальное бюджетное дошкольное образовательное учреждение "Детский сад № 186" комбинированного вида</t>
  </si>
  <si>
    <t>муниципальное бюджетное дошкольное образовательное учреждение  "Детский сад № 196" общеразвивающего вида с приоритетным осуществлением деятельности по познавательно-речевому развитию детей</t>
  </si>
  <si>
    <t>муниципальное бюджетное дошкольное образовательное учреждение "Детский сад №2" общеразвивающего вида с приоритетным осуществлением деятельности по художественно-эстетическому развитию детей</t>
  </si>
  <si>
    <t>муниципальное бюджетное дошкольное образовательное учреждение "Детский сад № 200" общеразвивающего вида с приоритетным осуществлением деятельности по познавательно - речевому развитию детей</t>
  </si>
  <si>
    <t>муниципальное бюджетное дошкольное образовательное учреждение "Детский сад № 206" комбинированного вида</t>
  </si>
  <si>
    <t>муниципальное бюджетное дошкольное образовательное учреждение "Детский сад № 208" комбинированного вида</t>
  </si>
  <si>
    <t>муниципальное бюджетное дошкольное образовательное учреждение "Детский сад № 226" комбинированного вида</t>
  </si>
  <si>
    <t>муниципальное бюджетное дошкольное образовательное учреждение "Детский сад № 231" комбинированного вида</t>
  </si>
  <si>
    <t>Муниципальное бюджетное дошкольное образовательное учреждение "Детский сад № 233"</t>
  </si>
  <si>
    <t>муниципальное бюджетное дошкольное образовательное учреждение "Детский сад № 237" комбинированного вида</t>
  </si>
  <si>
    <t>муниципальное бюджетное дошкольное образовательное учреждение "Детский сад № 238" комбинированного вида</t>
  </si>
  <si>
    <t>муниципальное бюджетное дошкольное образовательное учреждение "Детский сад № 248" комбинированного вида</t>
  </si>
  <si>
    <t>муниципальное бюджетное дошкольное образовательное учреждение"Детский сад № 251" комбинированного вида</t>
  </si>
  <si>
    <t>муниципальное бюджетное дошкольное образовательное учреждение "Детский сад № 261" комбинированного вида</t>
  </si>
  <si>
    <t>муниципальное бюджетное дошкольное образовательное учреждение "Детский сад № 268" общеразвивающего вида с приоритетным осуществлением деятельности по социально - личностному развитию детей</t>
  </si>
  <si>
    <t>мниципальное бюджетное дошкольное образовательное учреждение "Детский сад № 48" общеразвивающего вида с приоритетным осуществлением деятельности по познавательно-речевому развитию детей</t>
  </si>
  <si>
    <t>муниципальное бюджетное дошкольное образовательное учреждение "Детский сад № 54" общеразвивающего вида с приоритетным осуществлением деятельности по познавательно-речевому развитию детей</t>
  </si>
  <si>
    <t>муниципальное бюджетное дошкольное образовательное учреждение "Детский сад № 58" общеразвивающего вида с приоритетным осуществлением деятельности по социально- личностному развитию детей</t>
  </si>
  <si>
    <t>муниципальное бюджетное дошкольное образовательное учреждение "Детский сад № 70" общеразвивающего вида с приоритетным осуществлением деятельности по познавательно-речевому развитию детей</t>
  </si>
  <si>
    <t>Муниципальное бюджетное дошкольное образовательное учреждение "Детский сад № 18" компенсирующего вида</t>
  </si>
  <si>
    <t>муниципальное бюджетное дошкольное образовательное учреждение "Детский сад № 242" комбинированного вида</t>
  </si>
</sst>
</file>

<file path=xl/styles.xml><?xml version="1.0" encoding="utf-8"?>
<styleSheet xmlns="http://schemas.openxmlformats.org/spreadsheetml/2006/main">
  <numFmts count="21">
    <numFmt numFmtId="164" formatCode="_-* #,##0.00_р_._-;\-* #,##0.00_р_._-;_-* &quot;-&quot;??_р_._-;_-@_-"/>
    <numFmt numFmtId="165" formatCode="_(* #,##0.00_);_(* \(#,##0.00\);_(* &quot;-&quot;??_);_(@_)"/>
    <numFmt numFmtId="166" formatCode="#,##0.0"/>
    <numFmt numFmtId="167" formatCode="000000"/>
    <numFmt numFmtId="168" formatCode="[$-1010419]dd\.mm\.yyyy"/>
    <numFmt numFmtId="169" formatCode="[$-1010419]#,##0;\-#,##0"/>
    <numFmt numFmtId="170" formatCode="[$-1010419]#,##0.00;\-#,##0.00"/>
    <numFmt numFmtId="171" formatCode="[$-1010419]#,##0.00%"/>
    <numFmt numFmtId="172" formatCode="dd/mm/yy"/>
    <numFmt numFmtId="174" formatCode="_(* #,##0_);_(* \(#,##0\);_(* &quot;-&quot;??_);_(@_)"/>
    <numFmt numFmtId="175" formatCode="0.000"/>
    <numFmt numFmtId="176" formatCode="0.0000"/>
    <numFmt numFmtId="177" formatCode="0.0"/>
    <numFmt numFmtId="178" formatCode="&quot;Вкл&quot;;&quot;Вкл&quot;;&quot;Выкл&quot;"/>
    <numFmt numFmtId="179" formatCode="#,##0.0_р_."/>
    <numFmt numFmtId="180" formatCode="_(* #,##0.0_);_(* \(#,##0.0\);_(* &quot;-&quot;??_);_(@_)"/>
    <numFmt numFmtId="181" formatCode="0.00000000E+00"/>
    <numFmt numFmtId="182" formatCode="###,###,##0.00"/>
    <numFmt numFmtId="183" formatCode="#,##0.00_р_."/>
    <numFmt numFmtId="184" formatCode="#,##0.0000"/>
    <numFmt numFmtId="185" formatCode="#,##0.00\ _₽"/>
  </numFmts>
  <fonts count="91">
    <font>
      <sz val="10"/>
      <name val="Arial"/>
      <charset val="204"/>
    </font>
    <font>
      <sz val="11"/>
      <color theme="1"/>
      <name val="Calibri"/>
      <family val="2"/>
      <charset val="204"/>
      <scheme val="minor"/>
    </font>
    <font>
      <sz val="10"/>
      <name val="Arial"/>
      <family val="2"/>
      <charset val="204"/>
    </font>
    <font>
      <b/>
      <sz val="8"/>
      <name val="Times New Roman"/>
      <family val="1"/>
      <charset val="204"/>
    </font>
    <font>
      <sz val="8"/>
      <name val="Times New Roman"/>
      <family val="1"/>
      <charset val="204"/>
    </font>
    <font>
      <b/>
      <sz val="8"/>
      <color indexed="8"/>
      <name val="Times New Roman"/>
      <family val="1"/>
      <charset val="204"/>
    </font>
    <font>
      <sz val="8"/>
      <color indexed="8"/>
      <name val="Times New Roman"/>
      <family val="1"/>
      <charset val="204"/>
    </font>
    <font>
      <sz val="10"/>
      <name val="Times New Roman"/>
      <family val="1"/>
      <charset val="204"/>
    </font>
    <font>
      <sz val="12"/>
      <name val="Times New Roman"/>
      <family val="1"/>
      <charset val="204"/>
    </font>
    <font>
      <b/>
      <sz val="12"/>
      <color indexed="8"/>
      <name val="Times New Roman"/>
      <family val="1"/>
      <charset val="204"/>
    </font>
    <font>
      <u/>
      <sz val="10"/>
      <color indexed="12"/>
      <name val="Arial"/>
      <family val="2"/>
      <charset val="204"/>
    </font>
    <font>
      <b/>
      <sz val="9"/>
      <color indexed="8"/>
      <name val="Times New Roman"/>
      <family val="1"/>
      <charset val="204"/>
    </font>
    <font>
      <b/>
      <sz val="10"/>
      <color indexed="8"/>
      <name val="Times New Roman"/>
      <family val="1"/>
      <charset val="204"/>
    </font>
    <font>
      <b/>
      <sz val="7"/>
      <color indexed="8"/>
      <name val="Times New Roman"/>
      <family val="1"/>
      <charset val="204"/>
    </font>
    <font>
      <b/>
      <sz val="7"/>
      <name val="Times New Roman"/>
      <family val="1"/>
      <charset val="204"/>
    </font>
    <font>
      <sz val="7"/>
      <name val="Times New Roman"/>
      <family val="1"/>
      <charset val="204"/>
    </font>
    <font>
      <sz val="7"/>
      <color indexed="8"/>
      <name val="Times New Roman"/>
      <family val="1"/>
      <charset val="204"/>
    </font>
    <font>
      <sz val="10"/>
      <name val="Arial"/>
      <family val="2"/>
      <charset val="204"/>
    </font>
    <font>
      <sz val="10"/>
      <name val="Arial Cyr"/>
      <charset val="204"/>
    </font>
    <font>
      <sz val="10"/>
      <name val="Arial"/>
      <family val="2"/>
      <charset val="204"/>
    </font>
    <font>
      <b/>
      <sz val="10"/>
      <name val="Times New Roman"/>
      <family val="1"/>
      <charset val="204"/>
    </font>
    <font>
      <sz val="10"/>
      <name val="Arial"/>
      <family val="2"/>
      <charset val="204"/>
    </font>
    <font>
      <sz val="9"/>
      <color indexed="8"/>
      <name val="Times New Roman"/>
      <family val="1"/>
      <charset val="204"/>
    </font>
    <font>
      <b/>
      <sz val="12"/>
      <name val="Times New Roman"/>
      <family val="1"/>
      <charset val="204"/>
    </font>
    <font>
      <sz val="11"/>
      <name val="Times New Roman"/>
      <family val="1"/>
      <charset val="204"/>
    </font>
    <font>
      <u/>
      <sz val="10"/>
      <name val="Times New Roman"/>
      <family val="1"/>
      <charset val="204"/>
    </font>
    <font>
      <b/>
      <sz val="11"/>
      <name val="Times New Roman"/>
      <family val="1"/>
      <charset val="204"/>
    </font>
    <font>
      <b/>
      <u/>
      <sz val="12"/>
      <color indexed="8"/>
      <name val="Times New Roman"/>
      <family val="1"/>
      <charset val="204"/>
    </font>
    <font>
      <sz val="10"/>
      <color indexed="8"/>
      <name val="Times New Roman"/>
      <family val="1"/>
      <charset val="204"/>
    </font>
    <font>
      <b/>
      <sz val="11"/>
      <color indexed="8"/>
      <name val="Times New Roman"/>
      <family val="1"/>
      <charset val="204"/>
    </font>
    <font>
      <u/>
      <sz val="10"/>
      <color indexed="8"/>
      <name val="Times New Roman"/>
      <family val="1"/>
      <charset val="204"/>
    </font>
    <font>
      <sz val="11"/>
      <color indexed="8"/>
      <name val="Times New Roman"/>
      <family val="1"/>
      <charset val="204"/>
    </font>
    <font>
      <sz val="12"/>
      <color indexed="8"/>
      <name val="Times New Roman"/>
      <family val="1"/>
      <charset val="204"/>
    </font>
    <font>
      <b/>
      <sz val="10"/>
      <name val="Arial"/>
      <family val="2"/>
      <charset val="204"/>
    </font>
    <font>
      <sz val="11"/>
      <color theme="1"/>
      <name val="Calibri"/>
      <family val="2"/>
      <charset val="204"/>
      <scheme val="minor"/>
    </font>
    <font>
      <sz val="11"/>
      <color theme="1"/>
      <name val="Times New Roman"/>
      <family val="1"/>
      <charset val="204"/>
    </font>
    <font>
      <sz val="10"/>
      <color theme="1"/>
      <name val="Times New Roman"/>
      <family val="1"/>
      <charset val="204"/>
    </font>
    <font>
      <b/>
      <sz val="11"/>
      <color theme="1"/>
      <name val="Times New Roman"/>
      <family val="1"/>
      <charset val="204"/>
    </font>
    <font>
      <sz val="8"/>
      <color theme="1"/>
      <name val="Times New Roman"/>
      <family val="1"/>
      <charset val="204"/>
    </font>
    <font>
      <b/>
      <sz val="8"/>
      <color theme="1"/>
      <name val="Times New Roman"/>
      <family val="1"/>
      <charset val="204"/>
    </font>
    <font>
      <sz val="12"/>
      <color theme="1"/>
      <name val="Times New Roman"/>
      <family val="1"/>
      <charset val="204"/>
    </font>
    <font>
      <b/>
      <sz val="8"/>
      <color rgb="FFFF0000"/>
      <name val="Times New Roman"/>
      <family val="1"/>
      <charset val="204"/>
    </font>
    <font>
      <sz val="9"/>
      <name val="Times New Roman"/>
      <family val="1"/>
      <charset val="204"/>
    </font>
    <font>
      <sz val="8"/>
      <color rgb="FFFF0000"/>
      <name val="Times New Roman"/>
      <family val="1"/>
      <charset val="204"/>
    </font>
    <font>
      <b/>
      <sz val="9"/>
      <name val="Times New Roman"/>
      <family val="1"/>
      <charset val="204"/>
    </font>
    <font>
      <sz val="9"/>
      <color theme="1"/>
      <name val="Times New Roman"/>
      <family val="1"/>
      <charset val="204"/>
    </font>
    <font>
      <sz val="8"/>
      <color rgb="FF000000"/>
      <name val="Times New Roman"/>
      <family val="1"/>
      <charset val="204"/>
    </font>
    <font>
      <sz val="8"/>
      <name val="Arial"/>
      <family val="2"/>
      <charset val="204"/>
    </font>
    <font>
      <b/>
      <sz val="9"/>
      <color theme="1"/>
      <name val="Times New Roman"/>
      <family val="1"/>
      <charset val="204"/>
    </font>
    <font>
      <u/>
      <sz val="8"/>
      <name val="Arial"/>
      <family val="2"/>
      <charset val="204"/>
    </font>
    <font>
      <b/>
      <sz val="12"/>
      <color theme="1"/>
      <name val="Times New Roman"/>
      <family val="1"/>
      <charset val="204"/>
    </font>
    <font>
      <sz val="9"/>
      <color rgb="FFFF0000"/>
      <name val="Times New Roman"/>
      <family val="1"/>
      <charset val="204"/>
    </font>
    <font>
      <sz val="8"/>
      <name val="Arial Cyr"/>
      <charset val="204"/>
    </font>
    <font>
      <sz val="8"/>
      <color theme="3"/>
      <name val="Times New Roman"/>
      <family val="1"/>
      <charset val="204"/>
    </font>
    <font>
      <u/>
      <sz val="8"/>
      <color indexed="12"/>
      <name val="Times New Roman"/>
      <family val="1"/>
      <charset val="204"/>
    </font>
    <font>
      <sz val="8"/>
      <name val="Tahoma"/>
      <family val="2"/>
      <charset val="204"/>
    </font>
    <font>
      <sz val="8"/>
      <color rgb="FF333333"/>
      <name val="Times New Roman"/>
      <family val="1"/>
      <charset val="204"/>
    </font>
    <font>
      <sz val="8"/>
      <color indexed="12"/>
      <name val="Times New Roman"/>
      <family val="1"/>
      <charset val="204"/>
    </font>
    <font>
      <sz val="11"/>
      <color rgb="FF000000"/>
      <name val="Calibri"/>
      <family val="2"/>
      <scheme val="minor"/>
    </font>
    <font>
      <b/>
      <sz val="9"/>
      <color indexed="81"/>
      <name val="Tahoma"/>
      <family val="2"/>
      <charset val="204"/>
    </font>
    <font>
      <sz val="9"/>
      <color indexed="81"/>
      <name val="Tahoma"/>
      <family val="2"/>
      <charset val="204"/>
    </font>
    <font>
      <u/>
      <sz val="8"/>
      <color indexed="12"/>
      <name val="Arial"/>
      <family val="2"/>
      <charset val="204"/>
    </font>
    <font>
      <sz val="8"/>
      <name val="Calibri"/>
      <family val="2"/>
      <charset val="204"/>
    </font>
    <font>
      <b/>
      <sz val="8"/>
      <color theme="0"/>
      <name val="Times New Roman"/>
      <family val="1"/>
      <charset val="204"/>
    </font>
    <font>
      <sz val="8"/>
      <name val="Calibri"/>
      <family val="2"/>
      <charset val="204"/>
      <scheme val="minor"/>
    </font>
    <font>
      <sz val="8"/>
      <color indexed="8"/>
      <name val="Calibri"/>
      <family val="2"/>
      <charset val="204"/>
    </font>
    <font>
      <u/>
      <sz val="8"/>
      <color indexed="8"/>
      <name val="Arial"/>
      <family val="2"/>
      <charset val="204"/>
    </font>
    <font>
      <u/>
      <sz val="10"/>
      <color indexed="10"/>
      <name val="Times New Roman"/>
      <family val="1"/>
      <charset val="204"/>
    </font>
    <font>
      <sz val="12"/>
      <color rgb="FFFF0000"/>
      <name val="Times New Roman"/>
      <family val="1"/>
      <charset val="204"/>
    </font>
    <font>
      <b/>
      <sz val="12"/>
      <color rgb="FFFF0000"/>
      <name val="Times New Roman"/>
      <family val="1"/>
      <charset val="204"/>
    </font>
    <font>
      <u/>
      <sz val="10"/>
      <color indexed="12"/>
      <name val="Times New Roman"/>
      <family val="1"/>
      <charset val="204"/>
    </font>
    <font>
      <sz val="10"/>
      <name val="Tahoma"/>
      <family val="2"/>
      <charset val="204"/>
    </font>
    <font>
      <sz val="10"/>
      <color rgb="FF000000"/>
      <name val="Times New Roman"/>
      <family val="1"/>
      <charset val="204"/>
    </font>
    <font>
      <b/>
      <sz val="9"/>
      <color rgb="FFFF0000"/>
      <name val="Times New Roman"/>
      <family val="1"/>
      <charset val="204"/>
    </font>
    <font>
      <u/>
      <sz val="10"/>
      <name val="Arial"/>
      <family val="2"/>
      <charset val="204"/>
    </font>
    <font>
      <sz val="7"/>
      <color rgb="FFFF0000"/>
      <name val="Times New Roman"/>
      <family val="1"/>
      <charset val="204"/>
    </font>
    <font>
      <sz val="7"/>
      <color rgb="FF333333"/>
      <name val="Times New Roman"/>
      <family val="1"/>
      <charset val="204"/>
    </font>
    <font>
      <sz val="10"/>
      <color rgb="FF333333"/>
      <name val="Times New Roman"/>
      <family val="1"/>
      <charset val="204"/>
    </font>
    <font>
      <u/>
      <sz val="9"/>
      <color indexed="12"/>
      <name val="Arial"/>
      <family val="2"/>
      <charset val="204"/>
    </font>
    <font>
      <u/>
      <sz val="9"/>
      <color indexed="12"/>
      <name val="Times New Roman"/>
      <family val="1"/>
      <charset val="204"/>
    </font>
    <font>
      <sz val="9"/>
      <color rgb="FF000000"/>
      <name val="Times New Roman"/>
      <family val="1"/>
      <charset val="204"/>
    </font>
    <font>
      <sz val="9"/>
      <color rgb="FF5B5B5B"/>
      <name val="Roboto Slab"/>
    </font>
    <font>
      <sz val="9"/>
      <name val="Arial"/>
      <family val="2"/>
      <charset val="204"/>
    </font>
    <font>
      <b/>
      <sz val="7"/>
      <color theme="1"/>
      <name val="Times New Roman"/>
      <family val="1"/>
      <charset val="204"/>
    </font>
    <font>
      <u/>
      <sz val="10"/>
      <color indexed="8"/>
      <name val="Arial"/>
      <family val="2"/>
      <charset val="204"/>
    </font>
    <font>
      <sz val="9"/>
      <name val="Arial Cyr"/>
      <charset val="204"/>
    </font>
    <font>
      <sz val="9"/>
      <color indexed="8"/>
      <name val="Calibri"/>
      <family val="2"/>
      <charset val="204"/>
    </font>
    <font>
      <b/>
      <sz val="8"/>
      <color indexed="81"/>
      <name val="Tahoma"/>
      <family val="2"/>
      <charset val="204"/>
    </font>
    <font>
      <sz val="8"/>
      <color indexed="81"/>
      <name val="Tahoma"/>
      <family val="2"/>
      <charset val="204"/>
    </font>
    <font>
      <sz val="10.5"/>
      <color indexed="8"/>
      <name val="Times New Roman"/>
      <family val="1"/>
      <charset val="204"/>
    </font>
    <font>
      <sz val="9"/>
      <name val="Calibri"/>
      <family val="2"/>
      <charset val="204"/>
      <scheme val="minor"/>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diagonal/>
    </border>
    <border>
      <left style="thin">
        <color indexed="8"/>
      </left>
      <right style="medium">
        <color indexed="8"/>
      </right>
      <top style="thin">
        <color indexed="8"/>
      </top>
      <bottom style="medium">
        <color indexed="8"/>
      </bottom>
      <diagonal/>
    </border>
    <border>
      <left/>
      <right/>
      <top/>
      <bottom style="thin">
        <color indexed="8"/>
      </bottom>
      <diagonal/>
    </border>
    <border>
      <left/>
      <right/>
      <top style="thin">
        <color indexed="8"/>
      </top>
      <bottom style="thin">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thin">
        <color indexed="64"/>
      </left>
      <right style="thin">
        <color indexed="64"/>
      </right>
      <top style="thin">
        <color indexed="64"/>
      </top>
      <bottom style="medium">
        <color indexed="64"/>
      </bottom>
      <diagonal/>
    </border>
  </borders>
  <cellStyleXfs count="29">
    <xf numFmtId="0" fontId="0" fillId="0" borderId="0">
      <alignment wrapText="1"/>
    </xf>
    <xf numFmtId="9" fontId="17" fillId="0" borderId="0">
      <alignment wrapText="1"/>
    </xf>
    <xf numFmtId="0" fontId="10" fillId="0" borderId="0" applyNumberFormat="0" applyFill="0" applyBorder="0" applyAlignment="0" applyProtection="0">
      <alignment vertical="top"/>
      <protection locked="0"/>
    </xf>
    <xf numFmtId="0" fontId="17" fillId="0" borderId="0"/>
    <xf numFmtId="0" fontId="34" fillId="0" borderId="0"/>
    <xf numFmtId="0" fontId="34" fillId="0" borderId="0"/>
    <xf numFmtId="0" fontId="18" fillId="0" borderId="0"/>
    <xf numFmtId="0" fontId="18" fillId="0" borderId="0"/>
    <xf numFmtId="0" fontId="17" fillId="0" borderId="0">
      <alignment wrapText="1"/>
    </xf>
    <xf numFmtId="0" fontId="17" fillId="0" borderId="0">
      <alignment wrapText="1"/>
    </xf>
    <xf numFmtId="0" fontId="17" fillId="0" borderId="0">
      <alignment wrapText="1"/>
    </xf>
    <xf numFmtId="0" fontId="17" fillId="0" borderId="0">
      <alignment wrapText="1"/>
    </xf>
    <xf numFmtId="0" fontId="17" fillId="0" borderId="0"/>
    <xf numFmtId="9" fontId="19" fillId="0" borderId="0" applyFont="0" applyFill="0" applyBorder="0" applyAlignment="0" applyProtection="0">
      <alignment wrapText="1"/>
    </xf>
    <xf numFmtId="9" fontId="21" fillId="0" borderId="0" applyFont="0" applyFill="0" applyBorder="0" applyAlignment="0" applyProtection="0">
      <alignment wrapText="1"/>
    </xf>
    <xf numFmtId="9" fontId="21" fillId="0" borderId="0" applyFont="0" applyFill="0" applyBorder="0" applyAlignment="0" applyProtection="0">
      <alignment wrapText="1"/>
    </xf>
    <xf numFmtId="9" fontId="21" fillId="0" borderId="0" applyFont="0" applyFill="0" applyBorder="0" applyAlignment="0" applyProtection="0">
      <alignment wrapText="1"/>
    </xf>
    <xf numFmtId="9" fontId="17" fillId="0" borderId="0" applyFont="0" applyFill="0" applyBorder="0" applyAlignment="0" applyProtection="0">
      <alignment wrapText="1"/>
    </xf>
    <xf numFmtId="165" fontId="2" fillId="0" borderId="0" applyFont="0" applyFill="0" applyBorder="0" applyAlignment="0" applyProtection="0">
      <alignment wrapText="1"/>
    </xf>
    <xf numFmtId="9" fontId="2" fillId="0" borderId="0" applyFont="0" applyFill="0" applyBorder="0" applyAlignment="0" applyProtection="0"/>
    <xf numFmtId="0" fontId="2" fillId="0" borderId="0">
      <alignment wrapText="1"/>
    </xf>
    <xf numFmtId="0" fontId="2" fillId="0" borderId="0"/>
    <xf numFmtId="0" fontId="2" fillId="0" borderId="0"/>
    <xf numFmtId="0" fontId="2" fillId="0" borderId="0"/>
    <xf numFmtId="0" fontId="58" fillId="0" borderId="0"/>
    <xf numFmtId="178" fontId="2" fillId="0" borderId="0" applyFont="0" applyFill="0" applyBorder="0" applyAlignment="0" applyProtection="0">
      <alignment wrapText="1"/>
    </xf>
    <xf numFmtId="0" fontId="1" fillId="0" borderId="0"/>
    <xf numFmtId="178" fontId="2" fillId="0" borderId="0" applyFont="0" applyFill="0" applyBorder="0" applyAlignment="0" applyProtection="0">
      <alignment wrapText="1"/>
    </xf>
    <xf numFmtId="0" fontId="18" fillId="0" borderId="0"/>
  </cellStyleXfs>
  <cellXfs count="1270">
    <xf numFmtId="0" fontId="0" fillId="0" borderId="0" xfId="0">
      <alignment wrapText="1"/>
    </xf>
    <xf numFmtId="0" fontId="8" fillId="0" borderId="0" xfId="0" applyFont="1">
      <alignment wrapText="1"/>
    </xf>
    <xf numFmtId="0" fontId="9" fillId="0" borderId="0" xfId="0" applyFont="1" applyAlignment="1">
      <alignment vertical="top" wrapText="1"/>
    </xf>
    <xf numFmtId="0" fontId="35" fillId="0" borderId="0" xfId="0" applyFont="1" applyAlignment="1">
      <alignment vertical="top"/>
    </xf>
    <xf numFmtId="0" fontId="35" fillId="0" borderId="1" xfId="0" applyFont="1" applyBorder="1" applyAlignment="1">
      <alignment horizontal="center" vertical="top" wrapText="1"/>
    </xf>
    <xf numFmtId="0" fontId="35" fillId="0" borderId="0" xfId="0" applyFont="1" applyAlignment="1">
      <alignment horizontal="center" vertical="top" wrapText="1"/>
    </xf>
    <xf numFmtId="49" fontId="4" fillId="0" borderId="0" xfId="0" applyNumberFormat="1" applyFont="1">
      <alignment wrapText="1"/>
    </xf>
    <xf numFmtId="49" fontId="8" fillId="0" borderId="0" xfId="0" applyNumberFormat="1" applyFont="1">
      <alignment wrapText="1"/>
    </xf>
    <xf numFmtId="0" fontId="7" fillId="0" borderId="0" xfId="0" applyFont="1">
      <alignment wrapText="1"/>
    </xf>
    <xf numFmtId="0" fontId="7" fillId="0" borderId="0" xfId="0" applyFont="1" applyAlignment="1">
      <alignment horizontal="center" wrapText="1"/>
    </xf>
    <xf numFmtId="49" fontId="7" fillId="0" borderId="0" xfId="0" applyNumberFormat="1" applyFont="1">
      <alignment wrapText="1"/>
    </xf>
    <xf numFmtId="0" fontId="15" fillId="0" borderId="0" xfId="0" applyFont="1" applyAlignment="1">
      <alignment horizontal="center" vertical="center" wrapText="1"/>
    </xf>
    <xf numFmtId="3" fontId="7" fillId="0" borderId="0" xfId="0" applyNumberFormat="1" applyFont="1">
      <alignment wrapText="1"/>
    </xf>
    <xf numFmtId="49" fontId="15"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9" fillId="0" borderId="0" xfId="0" applyFont="1" applyBorder="1" applyAlignment="1">
      <alignment vertical="top" wrapText="1"/>
    </xf>
    <xf numFmtId="0" fontId="35" fillId="0" borderId="0" xfId="0" applyFont="1" applyAlignment="1">
      <alignment horizontal="right" vertical="top"/>
    </xf>
    <xf numFmtId="0" fontId="6" fillId="0" borderId="1" xfId="0" applyFont="1" applyFill="1" applyBorder="1" applyAlignment="1">
      <alignment horizontal="left" vertical="center" wrapText="1"/>
    </xf>
    <xf numFmtId="49" fontId="7" fillId="0" borderId="0" xfId="0" applyNumberFormat="1" applyFont="1" applyAlignment="1"/>
    <xf numFmtId="49" fontId="4" fillId="0" borderId="0" xfId="0" applyNumberFormat="1" applyFont="1" applyProtection="1">
      <alignment wrapText="1"/>
      <protection locked="0"/>
    </xf>
    <xf numFmtId="0" fontId="7" fillId="0" borderId="0" xfId="0" applyFont="1" applyProtection="1">
      <alignment wrapText="1"/>
      <protection locked="0"/>
    </xf>
    <xf numFmtId="49" fontId="8" fillId="0" borderId="0" xfId="0" applyNumberFormat="1" applyFont="1" applyProtection="1">
      <alignment wrapText="1"/>
      <protection locked="0"/>
    </xf>
    <xf numFmtId="0" fontId="8" fillId="0" borderId="0" xfId="0" applyFont="1" applyProtection="1">
      <alignment wrapText="1"/>
      <protection locked="0"/>
    </xf>
    <xf numFmtId="0" fontId="9" fillId="0" borderId="0" xfId="0" applyFont="1" applyBorder="1" applyAlignment="1" applyProtection="1">
      <alignment vertical="top" wrapText="1"/>
      <protection locked="0"/>
    </xf>
    <xf numFmtId="0" fontId="12" fillId="0" borderId="0" xfId="0" applyFont="1" applyBorder="1" applyAlignment="1" applyProtection="1">
      <alignment horizontal="center" vertical="top" wrapText="1"/>
      <protection locked="0"/>
    </xf>
    <xf numFmtId="49" fontId="7" fillId="0" borderId="0" xfId="0" applyNumberFormat="1" applyFont="1" applyProtection="1">
      <alignment wrapText="1"/>
      <protection locked="0"/>
    </xf>
    <xf numFmtId="0" fontId="7" fillId="0" borderId="0" xfId="0" applyFont="1" applyAlignment="1" applyProtection="1">
      <protection locked="0"/>
    </xf>
    <xf numFmtId="0" fontId="7" fillId="0" borderId="0" xfId="0" applyFont="1" applyAlignment="1" applyProtection="1">
      <alignment wrapText="1"/>
      <protection locked="0"/>
    </xf>
    <xf numFmtId="3" fontId="13" fillId="0" borderId="1" xfId="0" applyNumberFormat="1" applyFont="1" applyFill="1" applyBorder="1" applyAlignment="1" applyProtection="1">
      <alignment horizontal="center" vertical="center" wrapText="1"/>
      <protection locked="0"/>
    </xf>
    <xf numFmtId="3" fontId="13" fillId="3" borderId="1" xfId="0" applyNumberFormat="1" applyFont="1" applyFill="1" applyBorder="1" applyAlignment="1">
      <alignment horizontal="center" vertical="center" wrapText="1"/>
    </xf>
    <xf numFmtId="4" fontId="13" fillId="3" borderId="1" xfId="0" applyNumberFormat="1" applyFont="1" applyFill="1" applyBorder="1" applyAlignment="1">
      <alignment horizontal="center" vertical="center" wrapText="1"/>
    </xf>
    <xf numFmtId="3" fontId="14" fillId="3" borderId="1" xfId="0" applyNumberFormat="1" applyFont="1" applyFill="1" applyBorder="1" applyAlignment="1" applyProtection="1">
      <alignment horizontal="center" vertical="center" wrapText="1"/>
    </xf>
    <xf numFmtId="4" fontId="14" fillId="3" borderId="1" xfId="0" applyNumberFormat="1" applyFont="1" applyFill="1" applyBorder="1" applyAlignment="1" applyProtection="1">
      <alignment horizontal="center" vertical="center" wrapText="1"/>
    </xf>
    <xf numFmtId="166" fontId="14" fillId="3" borderId="1" xfId="0" applyNumberFormat="1" applyFont="1" applyFill="1" applyBorder="1" applyAlignment="1" applyProtection="1">
      <alignment horizontal="center" vertical="center" wrapText="1"/>
    </xf>
    <xf numFmtId="0" fontId="7" fillId="0" borderId="0" xfId="0" applyFont="1" applyFill="1">
      <alignment wrapText="1"/>
    </xf>
    <xf numFmtId="0" fontId="7" fillId="0" borderId="0" xfId="0" applyFont="1" applyAlignment="1">
      <alignment wrapText="1"/>
    </xf>
    <xf numFmtId="3" fontId="13" fillId="3" borderId="1" xfId="0" applyNumberFormat="1" applyFont="1" applyFill="1" applyBorder="1" applyAlignment="1" applyProtection="1">
      <alignment horizontal="center" vertical="center" wrapText="1"/>
      <protection locked="0"/>
    </xf>
    <xf numFmtId="0" fontId="7" fillId="0" borderId="0" xfId="0" applyFont="1" applyAlignment="1">
      <alignment horizontal="left"/>
    </xf>
    <xf numFmtId="0" fontId="5" fillId="0" borderId="1" xfId="0" applyFont="1" applyFill="1" applyBorder="1" applyAlignment="1">
      <alignment horizontal="left" vertical="center" wrapText="1"/>
    </xf>
    <xf numFmtId="0" fontId="4" fillId="0" borderId="1" xfId="0" applyFont="1" applyBorder="1" applyAlignment="1">
      <alignment horizontal="left" vertical="center" wrapText="1"/>
    </xf>
    <xf numFmtId="3" fontId="13" fillId="3" borderId="1" xfId="0" applyNumberFormat="1" applyFont="1" applyFill="1" applyBorder="1" applyAlignment="1" applyProtection="1">
      <alignment horizontal="center" vertical="center" wrapText="1"/>
    </xf>
    <xf numFmtId="0" fontId="6" fillId="0" borderId="0" xfId="0" applyFont="1" applyBorder="1" applyAlignment="1">
      <alignment horizontal="center" vertical="top" wrapText="1"/>
    </xf>
    <xf numFmtId="0" fontId="37" fillId="0" borderId="0" xfId="0" applyFont="1" applyAlignment="1">
      <alignment horizontal="center" vertical="top"/>
    </xf>
    <xf numFmtId="0" fontId="38" fillId="0" borderId="1" xfId="0" applyFont="1" applyBorder="1" applyAlignment="1">
      <alignment horizontal="center" vertical="top" wrapText="1"/>
    </xf>
    <xf numFmtId="49" fontId="4" fillId="0" borderId="1" xfId="0" applyNumberFormat="1" applyFont="1" applyFill="1" applyBorder="1" applyAlignment="1">
      <alignment horizontal="center" vertical="center" wrapText="1"/>
    </xf>
    <xf numFmtId="3" fontId="14" fillId="3" borderId="1" xfId="0" applyNumberFormat="1" applyFont="1" applyFill="1" applyBorder="1" applyAlignment="1" applyProtection="1">
      <alignment horizontal="center" vertical="center" wrapText="1"/>
      <protection locked="0"/>
    </xf>
    <xf numFmtId="0" fontId="37" fillId="0" borderId="0" xfId="0" applyFont="1" applyAlignment="1">
      <alignment horizontal="center" vertical="top"/>
    </xf>
    <xf numFmtId="4" fontId="14" fillId="0" borderId="1" xfId="0" applyNumberFormat="1" applyFont="1" applyFill="1" applyBorder="1" applyAlignment="1" applyProtection="1">
      <alignment horizontal="center" vertical="center" wrapText="1"/>
      <protection locked="0"/>
    </xf>
    <xf numFmtId="49" fontId="7" fillId="0" borderId="0" xfId="10" applyNumberFormat="1" applyFont="1">
      <alignment wrapText="1"/>
    </xf>
    <xf numFmtId="0" fontId="7" fillId="0" borderId="0" xfId="10" applyFont="1">
      <alignment wrapText="1"/>
    </xf>
    <xf numFmtId="0" fontId="7" fillId="0" borderId="0" xfId="10" applyFont="1" applyAlignment="1"/>
    <xf numFmtId="49" fontId="4" fillId="0" borderId="0" xfId="10" applyNumberFormat="1" applyFont="1">
      <alignment wrapText="1"/>
    </xf>
    <xf numFmtId="0" fontId="9" fillId="0" borderId="0" xfId="10" applyFont="1" applyBorder="1" applyAlignment="1">
      <alignment horizontal="right" vertical="top" wrapText="1"/>
    </xf>
    <xf numFmtId="0" fontId="35" fillId="0" borderId="0" xfId="10" applyFont="1" applyAlignment="1">
      <alignment vertical="top"/>
    </xf>
    <xf numFmtId="0" fontId="6" fillId="0" borderId="0" xfId="10" applyFont="1" applyBorder="1" applyAlignment="1">
      <alignment horizontal="center" vertical="top" wrapText="1"/>
    </xf>
    <xf numFmtId="49" fontId="4" fillId="0" borderId="1" xfId="10" applyNumberFormat="1" applyFont="1" applyBorder="1" applyAlignment="1">
      <alignment horizontal="center" vertical="center" wrapText="1"/>
    </xf>
    <xf numFmtId="0" fontId="16" fillId="0" borderId="1" xfId="10" applyFont="1" applyBorder="1" applyAlignment="1">
      <alignment horizontal="center" vertical="center" wrapText="1"/>
    </xf>
    <xf numFmtId="49" fontId="3" fillId="0" borderId="1" xfId="10" applyNumberFormat="1" applyFont="1" applyBorder="1" applyAlignment="1">
      <alignment horizontal="center" vertical="center" wrapText="1"/>
    </xf>
    <xf numFmtId="49" fontId="3" fillId="0" borderId="0" xfId="10" applyNumberFormat="1" applyFont="1" applyBorder="1" applyAlignment="1">
      <alignment horizontal="center" vertical="center" wrapText="1"/>
    </xf>
    <xf numFmtId="0" fontId="11" fillId="0" borderId="0" xfId="10" applyFont="1" applyBorder="1" applyAlignment="1">
      <alignment horizontal="left" vertical="center" wrapText="1"/>
    </xf>
    <xf numFmtId="3" fontId="5" fillId="0" borderId="0" xfId="10" applyNumberFormat="1" applyFont="1" applyBorder="1" applyAlignment="1">
      <alignment horizontal="center" vertical="center" wrapText="1"/>
    </xf>
    <xf numFmtId="49" fontId="7" fillId="0" borderId="0" xfId="10" applyNumberFormat="1" applyFont="1" applyAlignment="1"/>
    <xf numFmtId="0" fontId="7" fillId="0" borderId="0" xfId="10" applyFont="1" applyAlignment="1">
      <alignment horizontal="left"/>
    </xf>
    <xf numFmtId="0" fontId="7" fillId="0" borderId="0" xfId="10" applyFont="1" applyAlignment="1">
      <alignment wrapText="1"/>
    </xf>
    <xf numFmtId="0" fontId="37" fillId="0" borderId="0" xfId="0" applyFont="1" applyAlignment="1">
      <alignment vertical="top"/>
    </xf>
    <xf numFmtId="0" fontId="6" fillId="0" borderId="1" xfId="0" applyFont="1" applyFill="1" applyBorder="1" applyAlignment="1">
      <alignment horizontal="center" vertical="center" wrapText="1"/>
    </xf>
    <xf numFmtId="0" fontId="38" fillId="0" borderId="1" xfId="0" applyFont="1" applyBorder="1" applyAlignment="1">
      <alignment horizontal="center" vertical="top"/>
    </xf>
    <xf numFmtId="0" fontId="8" fillId="0" borderId="0" xfId="0" applyFont="1" applyAlignment="1">
      <alignment wrapText="1"/>
    </xf>
    <xf numFmtId="0" fontId="9" fillId="0" borderId="0" xfId="0" applyFont="1" applyAlignment="1">
      <alignment horizontal="center" vertical="top" wrapText="1"/>
    </xf>
    <xf numFmtId="0" fontId="7" fillId="0" borderId="0" xfId="0" applyFont="1" applyAlignment="1">
      <alignment horizontal="right"/>
    </xf>
    <xf numFmtId="0" fontId="7" fillId="0" borderId="0" xfId="0" applyFont="1" applyAlignment="1"/>
    <xf numFmtId="0" fontId="9" fillId="0" borderId="0" xfId="0" applyFont="1" applyBorder="1" applyAlignment="1">
      <alignment horizontal="right" vertical="top" wrapText="1"/>
    </xf>
    <xf numFmtId="0" fontId="35" fillId="0" borderId="2" xfId="0" applyFont="1" applyBorder="1" applyAlignment="1">
      <alignment vertical="top"/>
    </xf>
    <xf numFmtId="0" fontId="35" fillId="0" borderId="0" xfId="0" applyFont="1" applyBorder="1" applyAlignment="1">
      <alignment vertical="top"/>
    </xf>
    <xf numFmtId="0" fontId="6" fillId="0" borderId="0"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24" fillId="0" borderId="0" xfId="0" applyFont="1" applyBorder="1" applyAlignment="1">
      <alignment horizontal="center" vertical="top" wrapText="1"/>
    </xf>
    <xf numFmtId="0" fontId="24" fillId="0" borderId="0" xfId="0" applyFont="1" applyFill="1" applyBorder="1" applyAlignment="1">
      <alignment horizontal="center" vertical="top" wrapText="1"/>
    </xf>
    <xf numFmtId="3" fontId="13" fillId="0" borderId="0" xfId="0" applyNumberFormat="1" applyFont="1" applyFill="1" applyBorder="1" applyAlignment="1">
      <alignment horizontal="center" vertical="center" wrapText="1"/>
    </xf>
    <xf numFmtId="3" fontId="5" fillId="0" borderId="0" xfId="0" applyNumberFormat="1" applyFont="1" applyBorder="1" applyAlignment="1">
      <alignment horizontal="center" vertical="center" wrapText="1"/>
    </xf>
    <xf numFmtId="0" fontId="7" fillId="0" borderId="2" xfId="0" applyFont="1" applyBorder="1">
      <alignment wrapText="1"/>
    </xf>
    <xf numFmtId="0" fontId="7" fillId="0" borderId="0" xfId="0" applyFont="1" applyBorder="1">
      <alignment wrapText="1"/>
    </xf>
    <xf numFmtId="0" fontId="9" fillId="0" borderId="2" xfId="0" applyFont="1" applyBorder="1" applyAlignment="1">
      <alignment vertical="top" wrapText="1"/>
    </xf>
    <xf numFmtId="49" fontId="7" fillId="0" borderId="0" xfId="0" applyNumberFormat="1" applyFont="1" applyFill="1" applyAlignment="1">
      <alignment horizontal="left" wrapText="1"/>
    </xf>
    <xf numFmtId="0" fontId="3" fillId="3" borderId="1" xfId="0" applyFont="1" applyFill="1" applyBorder="1" applyAlignment="1">
      <alignment horizontal="left" vertical="center" wrapText="1"/>
    </xf>
    <xf numFmtId="3" fontId="13" fillId="3" borderId="1" xfId="10" applyNumberFormat="1" applyFont="1" applyFill="1" applyBorder="1" applyAlignment="1">
      <alignment horizontal="center" vertical="center" wrapText="1"/>
    </xf>
    <xf numFmtId="0" fontId="5" fillId="3" borderId="1" xfId="10" applyFont="1" applyFill="1" applyBorder="1" applyAlignment="1">
      <alignment horizontal="left" vertical="center" wrapText="1"/>
    </xf>
    <xf numFmtId="0" fontId="16" fillId="3" borderId="1" xfId="10" applyFont="1" applyFill="1" applyBorder="1" applyAlignment="1">
      <alignment horizontal="center" vertical="center" wrapText="1"/>
    </xf>
    <xf numFmtId="0" fontId="11" fillId="3" borderId="1" xfId="10" applyFont="1" applyFill="1" applyBorder="1" applyAlignment="1">
      <alignment horizontal="left" vertical="center" wrapText="1"/>
    </xf>
    <xf numFmtId="3" fontId="5" fillId="3" borderId="1" xfId="1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8" fillId="0" borderId="1" xfId="0" applyFont="1" applyBorder="1" applyAlignment="1">
      <alignment horizontal="left" vertical="top" wrapText="1"/>
    </xf>
    <xf numFmtId="49" fontId="20" fillId="0" borderId="0" xfId="0" applyNumberFormat="1" applyFont="1" applyAlignment="1">
      <alignment horizontal="left" wrapText="1"/>
    </xf>
    <xf numFmtId="49" fontId="20" fillId="0" borderId="1" xfId="0" applyNumberFormat="1" applyFont="1" applyFill="1" applyBorder="1" applyAlignment="1"/>
    <xf numFmtId="49" fontId="20" fillId="0" borderId="1" xfId="0" applyNumberFormat="1" applyFont="1" applyFill="1" applyBorder="1" applyAlignment="1">
      <alignment wrapText="1"/>
    </xf>
    <xf numFmtId="49" fontId="20" fillId="0" borderId="0" xfId="0" applyNumberFormat="1" applyFont="1" applyAlignment="1">
      <alignment horizontal="left"/>
    </xf>
    <xf numFmtId="49" fontId="4" fillId="0" borderId="3" xfId="10" applyNumberFormat="1" applyFont="1" applyBorder="1" applyAlignment="1">
      <alignment horizontal="center" vertical="center" wrapText="1"/>
    </xf>
    <xf numFmtId="0" fontId="0" fillId="0" borderId="0" xfId="0" applyAlignment="1">
      <alignment wrapText="1"/>
    </xf>
    <xf numFmtId="0" fontId="35" fillId="0" borderId="0" xfId="0" applyFont="1" applyAlignment="1">
      <alignment vertical="top" wrapText="1"/>
    </xf>
    <xf numFmtId="49" fontId="4" fillId="4" borderId="1" xfId="10" applyNumberFormat="1" applyFont="1" applyFill="1" applyBorder="1" applyAlignment="1">
      <alignment horizontal="center" vertical="center" wrapText="1"/>
    </xf>
    <xf numFmtId="0" fontId="6" fillId="4" borderId="1" xfId="10" applyFont="1" applyFill="1" applyBorder="1" applyAlignment="1">
      <alignment horizontal="center" vertical="center" wrapText="1"/>
    </xf>
    <xf numFmtId="49" fontId="26" fillId="4" borderId="1" xfId="10" applyNumberFormat="1" applyFont="1" applyFill="1" applyBorder="1" applyAlignment="1">
      <alignment horizontal="center" vertical="center" wrapText="1"/>
    </xf>
    <xf numFmtId="0" fontId="29" fillId="4" borderId="1" xfId="10" applyFont="1" applyFill="1" applyBorder="1" applyAlignment="1">
      <alignment horizontal="left" vertical="center" wrapText="1"/>
    </xf>
    <xf numFmtId="49" fontId="3" fillId="4" borderId="1" xfId="10" applyNumberFormat="1" applyFont="1" applyFill="1" applyBorder="1" applyAlignment="1">
      <alignment horizontal="center" vertical="center" wrapText="1"/>
    </xf>
    <xf numFmtId="0" fontId="5" fillId="4" borderId="1" xfId="10" applyFont="1" applyFill="1" applyBorder="1" applyAlignment="1">
      <alignment horizontal="left" vertical="center" wrapText="1"/>
    </xf>
    <xf numFmtId="49" fontId="4" fillId="4" borderId="1"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49" fontId="7" fillId="0" borderId="0" xfId="10" applyNumberFormat="1" applyFont="1" applyAlignment="1">
      <alignment wrapText="1"/>
    </xf>
    <xf numFmtId="0" fontId="0" fillId="0" borderId="0" xfId="0" applyAlignment="1"/>
    <xf numFmtId="0" fontId="4" fillId="4" borderId="4" xfId="0" applyFont="1" applyFill="1" applyBorder="1" applyAlignment="1">
      <alignment horizontal="left" vertical="center" wrapText="1"/>
    </xf>
    <xf numFmtId="0" fontId="38" fillId="4" borderId="1" xfId="0" applyFont="1" applyFill="1" applyBorder="1" applyAlignment="1">
      <alignment horizontal="center" vertical="center" wrapText="1"/>
    </xf>
    <xf numFmtId="0" fontId="5" fillId="0" borderId="1" xfId="10" applyFont="1" applyFill="1" applyBorder="1" applyAlignment="1">
      <alignment horizontal="center" vertical="center" wrapText="1"/>
    </xf>
    <xf numFmtId="0"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6" fillId="0" borderId="1" xfId="0" applyNumberFormat="1" applyFont="1" applyBorder="1" applyAlignment="1">
      <alignment horizontal="center" vertical="center" wrapText="1"/>
    </xf>
    <xf numFmtId="4" fontId="4" fillId="4" borderId="1" xfId="0" applyNumberFormat="1" applyFont="1" applyFill="1" applyBorder="1" applyAlignment="1">
      <alignment horizontal="center" vertical="center" wrapText="1"/>
    </xf>
    <xf numFmtId="0" fontId="8" fillId="0" borderId="0" xfId="0" applyFont="1" applyAlignment="1">
      <alignment horizontal="left"/>
    </xf>
    <xf numFmtId="0" fontId="8" fillId="0" borderId="2" xfId="0" applyFont="1" applyBorder="1">
      <alignment wrapText="1"/>
    </xf>
    <xf numFmtId="0" fontId="8" fillId="0" borderId="0" xfId="0" applyFont="1" applyAlignment="1">
      <alignment horizontal="center" wrapText="1"/>
    </xf>
    <xf numFmtId="49" fontId="23"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wrapText="1"/>
    </xf>
    <xf numFmtId="0" fontId="31" fillId="0" borderId="1" xfId="0" applyFont="1" applyBorder="1" applyAlignment="1">
      <alignment vertical="top"/>
    </xf>
    <xf numFmtId="0" fontId="31" fillId="0" borderId="1" xfId="0" applyFont="1" applyBorder="1" applyAlignment="1">
      <alignment vertical="top" wrapText="1"/>
    </xf>
    <xf numFmtId="0" fontId="31" fillId="0" borderId="1" xfId="0" applyFont="1" applyBorder="1" applyAlignment="1">
      <alignment horizontal="center" vertical="top" wrapText="1"/>
    </xf>
    <xf numFmtId="0" fontId="31" fillId="0" borderId="0" xfId="0" applyFont="1" applyBorder="1" applyAlignment="1">
      <alignment vertical="top"/>
    </xf>
    <xf numFmtId="0" fontId="31" fillId="0" borderId="1" xfId="0" applyFont="1" applyBorder="1" applyAlignment="1">
      <alignment horizontal="left" vertical="top" wrapText="1"/>
    </xf>
    <xf numFmtId="0" fontId="7" fillId="0" borderId="0" xfId="0" applyFont="1" applyBorder="1" applyAlignment="1">
      <alignment horizontal="center" wrapText="1"/>
    </xf>
    <xf numFmtId="0" fontId="7" fillId="0" borderId="0" xfId="0" applyFont="1" applyBorder="1" applyAlignment="1">
      <alignment wrapText="1"/>
    </xf>
    <xf numFmtId="0" fontId="31" fillId="0" borderId="1" xfId="0" applyFont="1" applyBorder="1" applyAlignment="1">
      <alignment horizontal="left" vertical="center" wrapText="1"/>
    </xf>
    <xf numFmtId="0" fontId="24" fillId="0" borderId="1" xfId="0" applyFont="1" applyBorder="1" applyAlignment="1">
      <alignment horizontal="left" vertical="top" wrapText="1"/>
    </xf>
    <xf numFmtId="0" fontId="31" fillId="0" borderId="1" xfId="0" applyFont="1" applyBorder="1" applyAlignment="1">
      <alignment horizontal="left" vertical="top"/>
    </xf>
    <xf numFmtId="4" fontId="16" fillId="3" borderId="1" xfId="10" applyNumberFormat="1" applyFont="1" applyFill="1" applyBorder="1" applyAlignment="1">
      <alignment horizontal="center" vertical="center" wrapText="1"/>
    </xf>
    <xf numFmtId="4" fontId="16" fillId="0" borderId="1" xfId="10" applyNumberFormat="1" applyFont="1" applyBorder="1" applyAlignment="1">
      <alignment horizontal="center" vertical="center" wrapText="1"/>
    </xf>
    <xf numFmtId="4" fontId="13" fillId="3" borderId="1" xfId="10" applyNumberFormat="1" applyFont="1" applyFill="1" applyBorder="1" applyAlignment="1">
      <alignment horizontal="center" vertical="center" wrapText="1"/>
    </xf>
    <xf numFmtId="4" fontId="5" fillId="3" borderId="1" xfId="1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 fontId="6" fillId="4" borderId="1" xfId="1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33" fillId="0" borderId="0" xfId="0" applyFont="1" applyAlignment="1">
      <alignment wrapText="1"/>
    </xf>
    <xf numFmtId="0" fontId="6" fillId="0" borderId="1" xfId="0" applyFont="1" applyBorder="1" applyAlignment="1">
      <alignment horizontal="left" vertical="center" wrapText="1"/>
    </xf>
    <xf numFmtId="4" fontId="41"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lignment horizontal="left" vertical="top" wrapText="1"/>
    </xf>
    <xf numFmtId="0" fontId="42" fillId="0" borderId="0" xfId="0" applyFont="1">
      <alignment wrapText="1"/>
    </xf>
    <xf numFmtId="0" fontId="22" fillId="0" borderId="1" xfId="0" applyFont="1" applyFill="1" applyBorder="1" applyAlignment="1">
      <alignment horizontal="left" vertical="top" wrapText="1"/>
    </xf>
    <xf numFmtId="0" fontId="22" fillId="0" borderId="1" xfId="0" applyFont="1" applyBorder="1" applyAlignment="1">
      <alignment horizontal="center" vertical="center" wrapText="1"/>
    </xf>
    <xf numFmtId="0" fontId="42" fillId="0" borderId="1" xfId="0" applyFont="1" applyFill="1" applyBorder="1" applyAlignment="1">
      <alignment horizontal="left" vertical="top" wrapText="1"/>
    </xf>
    <xf numFmtId="0" fontId="4" fillId="0" borderId="0" xfId="0" applyFont="1" applyAlignment="1">
      <alignment horizontal="left" vertical="top" wrapText="1"/>
    </xf>
    <xf numFmtId="0" fontId="45" fillId="0" borderId="1" xfId="0" applyFont="1" applyFill="1" applyBorder="1" applyAlignment="1">
      <alignment horizontal="left" vertical="top" wrapText="1"/>
    </xf>
    <xf numFmtId="0" fontId="5" fillId="0" borderId="1" xfId="10" applyFont="1" applyFill="1" applyBorder="1" applyAlignment="1">
      <alignment horizontal="center" vertical="center" wrapText="1"/>
    </xf>
    <xf numFmtId="0" fontId="45" fillId="0" borderId="0" xfId="0" applyFont="1" applyAlignment="1">
      <alignment vertical="top"/>
    </xf>
    <xf numFmtId="0" fontId="45" fillId="0" borderId="1" xfId="0" applyFont="1" applyBorder="1" applyAlignment="1">
      <alignment horizontal="left" vertical="top"/>
    </xf>
    <xf numFmtId="49" fontId="22" fillId="0" borderId="1" xfId="0" applyNumberFormat="1" applyFont="1" applyFill="1" applyBorder="1" applyAlignment="1">
      <alignment horizontal="left" vertical="top" wrapText="1"/>
    </xf>
    <xf numFmtId="0" fontId="45" fillId="0" borderId="1" xfId="0" applyFont="1" applyBorder="1" applyAlignment="1">
      <alignment horizontal="left" vertical="top" wrapText="1"/>
    </xf>
    <xf numFmtId="49" fontId="42" fillId="0" borderId="0" xfId="0" applyNumberFormat="1" applyFont="1">
      <alignment wrapText="1"/>
    </xf>
    <xf numFmtId="0" fontId="45" fillId="0" borderId="0" xfId="0" applyFont="1" applyAlignment="1">
      <alignment horizontal="left" vertical="top"/>
    </xf>
    <xf numFmtId="0" fontId="48" fillId="0" borderId="0" xfId="0" applyFont="1" applyFill="1" applyAlignment="1">
      <alignment horizontal="left" vertical="top"/>
    </xf>
    <xf numFmtId="0" fontId="45" fillId="0" borderId="0" xfId="0" applyFont="1" applyFill="1" applyAlignment="1">
      <alignment horizontal="left" vertical="top"/>
    </xf>
    <xf numFmtId="0" fontId="11"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45" fillId="0" borderId="0" xfId="0" applyFont="1" applyAlignment="1">
      <alignment horizontal="left" vertical="top" wrapText="1"/>
    </xf>
    <xf numFmtId="0" fontId="45" fillId="0" borderId="1" xfId="0" applyFont="1" applyFill="1" applyBorder="1" applyAlignment="1">
      <alignment horizontal="left" vertical="top"/>
    </xf>
    <xf numFmtId="49" fontId="4" fillId="0" borderId="0" xfId="0" applyNumberFormat="1" applyFont="1" applyAlignment="1">
      <alignment horizontal="left" vertical="top" wrapText="1"/>
    </xf>
    <xf numFmtId="0" fontId="4" fillId="0" borderId="0" xfId="0" applyFont="1" applyAlignment="1">
      <alignment horizontal="left" vertical="top"/>
    </xf>
    <xf numFmtId="0" fontId="4" fillId="0" borderId="1" xfId="0" applyNumberFormat="1" applyFont="1" applyBorder="1" applyAlignment="1">
      <alignment horizontal="left" vertical="top" wrapText="1"/>
    </xf>
    <xf numFmtId="0" fontId="4" fillId="0" borderId="0" xfId="0" applyNumberFormat="1" applyFont="1" applyAlignment="1">
      <alignment horizontal="left" vertical="top" wrapText="1"/>
    </xf>
    <xf numFmtId="0" fontId="6" fillId="0" borderId="0" xfId="0" applyNumberFormat="1" applyFont="1" applyAlignment="1">
      <alignment horizontal="left" vertical="top" wrapText="1"/>
    </xf>
    <xf numFmtId="0" fontId="6" fillId="0" borderId="0" xfId="0" applyNumberFormat="1" applyFont="1" applyBorder="1" applyAlignment="1">
      <alignment horizontal="left" vertical="top" wrapText="1"/>
    </xf>
    <xf numFmtId="49" fontId="44" fillId="0" borderId="1" xfId="0" applyNumberFormat="1" applyFont="1" applyBorder="1" applyAlignment="1">
      <alignment horizontal="center" vertical="center" wrapText="1"/>
    </xf>
    <xf numFmtId="49" fontId="42" fillId="3" borderId="1" xfId="0" applyNumberFormat="1" applyFont="1" applyFill="1" applyBorder="1" applyAlignment="1">
      <alignment horizontal="left" vertical="top" wrapText="1"/>
    </xf>
    <xf numFmtId="0" fontId="22" fillId="3" borderId="1" xfId="0" applyFont="1" applyFill="1" applyBorder="1" applyAlignment="1">
      <alignment horizontal="left" vertical="top" wrapText="1"/>
    </xf>
    <xf numFmtId="0" fontId="40" fillId="0" borderId="0" xfId="0" applyFont="1" applyBorder="1" applyAlignment="1">
      <alignment vertical="top"/>
    </xf>
    <xf numFmtId="0" fontId="40" fillId="0" borderId="2" xfId="0" applyFont="1" applyBorder="1" applyAlignment="1">
      <alignment vertical="top"/>
    </xf>
    <xf numFmtId="0" fontId="32" fillId="0" borderId="0" xfId="0" applyFont="1" applyBorder="1" applyAlignment="1">
      <alignment horizontal="center" vertical="top" wrapText="1"/>
    </xf>
    <xf numFmtId="0" fontId="40" fillId="0" borderId="0" xfId="0" applyFont="1" applyAlignment="1">
      <alignment vertical="top"/>
    </xf>
    <xf numFmtId="0" fontId="32" fillId="0" borderId="0" xfId="0" applyFont="1" applyBorder="1" applyAlignment="1">
      <alignment vertical="top" wrapText="1"/>
    </xf>
    <xf numFmtId="0" fontId="50" fillId="0" borderId="0" xfId="0" applyFont="1" applyBorder="1" applyAlignment="1">
      <alignment horizontal="center" vertical="top" wrapText="1"/>
    </xf>
    <xf numFmtId="0" fontId="42" fillId="0" borderId="0" xfId="0" applyFont="1" applyAlignment="1">
      <alignment horizontal="right"/>
    </xf>
    <xf numFmtId="0" fontId="11" fillId="0" borderId="0" xfId="0" applyFont="1" applyAlignment="1">
      <alignment horizontal="center" vertical="top" wrapText="1"/>
    </xf>
    <xf numFmtId="0" fontId="11" fillId="0" borderId="0" xfId="0" applyFont="1" applyBorder="1" applyAlignment="1">
      <alignment horizontal="right" vertical="top" wrapText="1"/>
    </xf>
    <xf numFmtId="0" fontId="45" fillId="0" borderId="0" xfId="0" applyFont="1" applyBorder="1" applyAlignment="1">
      <alignment vertical="top"/>
    </xf>
    <xf numFmtId="0" fontId="44" fillId="0" borderId="0" xfId="0" applyFont="1">
      <alignment wrapText="1"/>
    </xf>
    <xf numFmtId="0" fontId="44" fillId="0" borderId="1" xfId="0" applyFont="1" applyBorder="1" applyAlignment="1">
      <alignment horizontal="center" vertical="top" wrapText="1"/>
    </xf>
    <xf numFmtId="0" fontId="42" fillId="4" borderId="0" xfId="0" applyFont="1" applyFill="1">
      <alignment wrapText="1"/>
    </xf>
    <xf numFmtId="49" fontId="3"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9" fillId="0" borderId="1" xfId="0" applyFont="1" applyBorder="1" applyAlignment="1">
      <alignment vertical="top" wrapText="1"/>
    </xf>
    <xf numFmtId="0" fontId="39" fillId="0" borderId="0" xfId="0" applyNumberFormat="1" applyFont="1" applyAlignment="1">
      <alignment horizontal="center" vertical="center" wrapText="1"/>
    </xf>
    <xf numFmtId="0" fontId="39"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4" xfId="0" applyFont="1" applyFill="1" applyBorder="1" applyAlignment="1">
      <alignment horizontal="right" vertical="top" wrapText="1"/>
    </xf>
    <xf numFmtId="0" fontId="5" fillId="0" borderId="24" xfId="0" applyFont="1" applyFill="1" applyBorder="1" applyAlignment="1">
      <alignment horizontal="center" vertical="center" wrapText="1"/>
    </xf>
    <xf numFmtId="49" fontId="3" fillId="0" borderId="3"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51" fillId="0" borderId="0" xfId="0" applyFont="1">
      <alignment wrapText="1"/>
    </xf>
    <xf numFmtId="49" fontId="3" fillId="0" borderId="1" xfId="0" applyNumberFormat="1" applyFont="1" applyFill="1" applyBorder="1" applyAlignment="1">
      <alignment horizontal="center" vertical="center" wrapText="1"/>
    </xf>
    <xf numFmtId="0" fontId="43" fillId="0" borderId="1" xfId="0" applyFont="1" applyBorder="1" applyAlignment="1">
      <alignment horizontal="left" vertical="center" wrapText="1"/>
    </xf>
    <xf numFmtId="0" fontId="43" fillId="0" borderId="0" xfId="0" applyFont="1" applyAlignment="1">
      <alignment horizontal="left" vertical="top" wrapText="1"/>
    </xf>
    <xf numFmtId="0" fontId="22" fillId="0" borderId="14" xfId="0" applyFont="1" applyBorder="1" applyAlignment="1">
      <alignment horizontal="center" vertical="center" wrapText="1"/>
    </xf>
    <xf numFmtId="0" fontId="4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2" fontId="38"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5" borderId="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Fill="1" applyAlignment="1">
      <alignment horizontal="center" vertical="center" wrapText="1"/>
    </xf>
    <xf numFmtId="14" fontId="4" fillId="0" borderId="5"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5" borderId="1" xfId="0"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168" fontId="6" fillId="0" borderId="14" xfId="0" applyNumberFormat="1" applyFont="1" applyFill="1" applyBorder="1" applyAlignment="1">
      <alignment horizontal="center" vertical="center" wrapText="1"/>
    </xf>
    <xf numFmtId="169" fontId="6" fillId="0" borderId="14" xfId="0" applyNumberFormat="1" applyFont="1" applyFill="1" applyBorder="1" applyAlignment="1">
      <alignment horizontal="center" vertical="center" wrapText="1"/>
    </xf>
    <xf numFmtId="170" fontId="6" fillId="0" borderId="14"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168" fontId="6" fillId="0" borderId="19" xfId="0" applyNumberFormat="1" applyFont="1" applyFill="1" applyBorder="1" applyAlignment="1">
      <alignment horizontal="center" vertical="center" wrapText="1"/>
    </xf>
    <xf numFmtId="170" fontId="6" fillId="0" borderId="19" xfId="0" applyNumberFormat="1" applyFont="1" applyFill="1" applyBorder="1" applyAlignment="1">
      <alignment horizontal="center" vertical="center" wrapText="1"/>
    </xf>
    <xf numFmtId="2" fontId="4" fillId="0" borderId="0" xfId="0" applyNumberFormat="1" applyFont="1" applyFill="1" applyAlignment="1">
      <alignment horizontal="center" vertical="center" wrapText="1"/>
    </xf>
    <xf numFmtId="0" fontId="6" fillId="0" borderId="15" xfId="0" applyFont="1" applyFill="1" applyBorder="1" applyAlignment="1">
      <alignment horizontal="center" vertical="center" wrapText="1"/>
    </xf>
    <xf numFmtId="0" fontId="6" fillId="0" borderId="25"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14" fontId="4" fillId="0" borderId="3"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6" fillId="0" borderId="0" xfId="0" applyFont="1" applyFill="1" applyAlignment="1">
      <alignment horizontal="center" vertical="center" wrapText="1"/>
    </xf>
    <xf numFmtId="167" fontId="4" fillId="0" borderId="1" xfId="0" applyNumberFormat="1" applyFont="1" applyFill="1" applyBorder="1" applyAlignment="1">
      <alignment horizontal="center" vertical="center" wrapText="1"/>
    </xf>
    <xf numFmtId="14" fontId="6" fillId="0" borderId="1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14" fontId="6" fillId="0" borderId="19" xfId="0" applyNumberFormat="1" applyFont="1" applyFill="1" applyBorder="1" applyAlignment="1">
      <alignment horizontal="center" vertical="center" wrapText="1"/>
    </xf>
    <xf numFmtId="49" fontId="4" fillId="0" borderId="1" xfId="12" applyNumberFormat="1" applyFont="1" applyFill="1" applyBorder="1" applyAlignment="1">
      <alignment horizontal="center" vertical="center" wrapText="1"/>
    </xf>
    <xf numFmtId="4" fontId="4" fillId="0" borderId="1" xfId="18" applyNumberFormat="1" applyFont="1" applyFill="1" applyBorder="1" applyAlignment="1">
      <alignment horizontal="center" vertical="center"/>
    </xf>
    <xf numFmtId="0" fontId="4" fillId="0" borderId="1" xfId="0" applyFont="1" applyFill="1" applyBorder="1" applyAlignment="1">
      <alignment horizontal="center" vertical="center"/>
    </xf>
    <xf numFmtId="1" fontId="4" fillId="5" borderId="1" xfId="0" applyNumberFormat="1"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11" fontId="4" fillId="0" borderId="1"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0" fontId="4" fillId="0" borderId="1" xfId="0" applyFont="1" applyFill="1" applyBorder="1">
      <alignment wrapText="1"/>
    </xf>
    <xf numFmtId="0" fontId="4" fillId="0" borderId="5" xfId="0" applyFont="1" applyFill="1" applyBorder="1">
      <alignment wrapText="1"/>
    </xf>
    <xf numFmtId="2" fontId="4" fillId="0" borderId="1" xfId="18" applyNumberFormat="1" applyFont="1" applyFill="1" applyBorder="1" applyAlignment="1">
      <alignment horizontal="right" vertical="center"/>
    </xf>
    <xf numFmtId="0" fontId="4" fillId="0" borderId="1" xfId="0" applyFont="1" applyFill="1" applyBorder="1" applyAlignment="1">
      <alignment horizontal="left" wrapText="1"/>
    </xf>
    <xf numFmtId="4" fontId="3" fillId="0" borderId="1" xfId="0" applyNumberFormat="1" applyFont="1" applyFill="1" applyBorder="1" applyAlignment="1">
      <alignment horizontal="center" vertical="center" wrapText="1"/>
    </xf>
    <xf numFmtId="2" fontId="4" fillId="0" borderId="1" xfId="18" applyNumberFormat="1" applyFont="1" applyFill="1" applyBorder="1" applyAlignment="1">
      <alignment horizontal="center" vertical="center"/>
    </xf>
    <xf numFmtId="0" fontId="4" fillId="0" borderId="1" xfId="0" applyFont="1" applyFill="1" applyBorder="1" applyAlignment="1">
      <alignment wrapText="1"/>
    </xf>
    <xf numFmtId="14" fontId="52" fillId="0" borderId="1" xfId="0" applyNumberFormat="1" applyFont="1" applyFill="1" applyBorder="1">
      <alignment wrapText="1"/>
    </xf>
    <xf numFmtId="49" fontId="4" fillId="0" borderId="1" xfId="0" applyNumberFormat="1" applyFont="1" applyFill="1" applyBorder="1" applyAlignment="1">
      <alignment vertical="top" wrapText="1"/>
    </xf>
    <xf numFmtId="2" fontId="4" fillId="0" borderId="1" xfId="0" applyNumberFormat="1" applyFont="1" applyFill="1" applyBorder="1" applyAlignment="1" applyProtection="1">
      <alignment horizontal="right" wrapText="1"/>
    </xf>
    <xf numFmtId="0" fontId="4" fillId="0" borderId="4" xfId="0" applyNumberFormat="1" applyFont="1" applyFill="1" applyBorder="1" applyAlignment="1" applyProtection="1">
      <alignment horizontal="left" wrapText="1"/>
    </xf>
    <xf numFmtId="0" fontId="4" fillId="0" borderId="1" xfId="0" applyNumberFormat="1" applyFont="1" applyFill="1" applyBorder="1" applyAlignment="1" applyProtection="1">
      <alignment horizontal="left" wrapText="1"/>
    </xf>
    <xf numFmtId="49" fontId="4" fillId="0" borderId="1" xfId="0" applyNumberFormat="1" applyFont="1" applyFill="1" applyBorder="1" applyAlignment="1">
      <alignment horizontal="left" vertical="center" wrapText="1"/>
    </xf>
    <xf numFmtId="2" fontId="6" fillId="0" borderId="1" xfId="0" applyNumberFormat="1" applyFont="1" applyFill="1" applyBorder="1" applyAlignment="1">
      <alignment horizontal="right" vertical="center" wrapText="1"/>
    </xf>
    <xf numFmtId="10" fontId="4" fillId="0" borderId="1" xfId="19" applyNumberFormat="1" applyFont="1" applyFill="1" applyBorder="1" applyAlignment="1" applyProtection="1">
      <alignment horizontal="left" vertical="center" wrapText="1"/>
    </xf>
    <xf numFmtId="2" fontId="4" fillId="0" borderId="1" xfId="0" applyNumberFormat="1" applyFont="1" applyFill="1" applyBorder="1" applyAlignment="1">
      <alignment horizontal="right"/>
    </xf>
    <xf numFmtId="49" fontId="3"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14" fontId="4" fillId="0" borderId="5"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wrapText="1"/>
    </xf>
    <xf numFmtId="0" fontId="6" fillId="0" borderId="7" xfId="0" applyFont="1" applyFill="1" applyBorder="1">
      <alignment wrapText="1"/>
    </xf>
    <xf numFmtId="49" fontId="4" fillId="0" borderId="1" xfId="0" applyNumberFormat="1" applyFont="1" applyFill="1" applyBorder="1">
      <alignment wrapText="1"/>
    </xf>
    <xf numFmtId="0" fontId="4" fillId="0" borderId="5" xfId="0" applyFont="1" applyFill="1" applyBorder="1" applyAlignment="1">
      <alignment horizontal="left" wrapText="1"/>
    </xf>
    <xf numFmtId="0" fontId="4" fillId="0" borderId="5" xfId="0" applyFont="1" applyFill="1" applyBorder="1" applyAlignment="1">
      <alignment horizontal="center" wrapText="1"/>
    </xf>
    <xf numFmtId="0" fontId="6" fillId="0" borderId="14" xfId="0" applyFont="1" applyFill="1" applyBorder="1" applyAlignment="1">
      <alignment horizontal="right" vertical="top" wrapText="1"/>
    </xf>
    <xf numFmtId="168" fontId="6" fillId="0" borderId="14" xfId="0" applyNumberFormat="1" applyFont="1" applyFill="1" applyBorder="1" applyAlignment="1">
      <alignment horizontal="right" vertical="top" wrapText="1"/>
    </xf>
    <xf numFmtId="169" fontId="6" fillId="0" borderId="14" xfId="0" applyNumberFormat="1" applyFont="1" applyFill="1" applyBorder="1" applyAlignment="1">
      <alignment horizontal="right" vertical="top" wrapText="1"/>
    </xf>
    <xf numFmtId="170" fontId="6" fillId="0" borderId="14" xfId="0" applyNumberFormat="1" applyFont="1" applyFill="1" applyBorder="1" applyAlignment="1">
      <alignment horizontal="right" vertical="top" wrapText="1"/>
    </xf>
    <xf numFmtId="4" fontId="4" fillId="0" borderId="0" xfId="0" applyNumberFormat="1" applyFont="1" applyFill="1" applyBorder="1" applyAlignment="1">
      <alignment horizontal="center" vertical="center" wrapText="1"/>
    </xf>
    <xf numFmtId="0" fontId="6" fillId="0" borderId="15" xfId="0" applyFont="1" applyFill="1" applyBorder="1" applyAlignment="1">
      <alignment horizontal="right" vertical="top" wrapText="1"/>
    </xf>
    <xf numFmtId="0" fontId="6" fillId="0" borderId="19" xfId="0" applyFont="1" applyFill="1" applyBorder="1" applyAlignment="1">
      <alignment horizontal="right" vertical="top" wrapText="1"/>
    </xf>
    <xf numFmtId="168" fontId="6" fillId="0" borderId="19" xfId="0" applyNumberFormat="1" applyFont="1" applyFill="1" applyBorder="1" applyAlignment="1">
      <alignment horizontal="right" vertical="top" wrapText="1"/>
    </xf>
    <xf numFmtId="169" fontId="6" fillId="0" borderId="19" xfId="0" applyNumberFormat="1" applyFont="1" applyFill="1" applyBorder="1" applyAlignment="1">
      <alignment horizontal="right" vertical="top" wrapText="1"/>
    </xf>
    <xf numFmtId="170" fontId="6" fillId="0" borderId="19" xfId="0" applyNumberFormat="1" applyFont="1" applyFill="1" applyBorder="1" applyAlignment="1">
      <alignment horizontal="right" vertical="top" wrapText="1"/>
    </xf>
    <xf numFmtId="14" fontId="6" fillId="0" borderId="19" xfId="0" applyNumberFormat="1" applyFont="1" applyFill="1" applyBorder="1" applyAlignment="1">
      <alignment horizontal="right" vertical="top" wrapText="1"/>
    </xf>
    <xf numFmtId="49" fontId="6" fillId="0" borderId="19" xfId="0" applyNumberFormat="1" applyFont="1" applyFill="1" applyBorder="1" applyAlignment="1">
      <alignment horizontal="right" vertical="top" wrapText="1"/>
    </xf>
    <xf numFmtId="0" fontId="6" fillId="0" borderId="1" xfId="0" applyFont="1" applyFill="1" applyBorder="1" applyAlignment="1">
      <alignment horizontal="right" vertical="top" wrapText="1"/>
    </xf>
    <xf numFmtId="49" fontId="6" fillId="0" borderId="1" xfId="0" applyNumberFormat="1" applyFont="1" applyFill="1" applyBorder="1" applyAlignment="1">
      <alignment horizontal="right" vertical="top" wrapText="1"/>
    </xf>
    <xf numFmtId="0" fontId="6" fillId="0" borderId="27" xfId="0" applyFont="1" applyFill="1" applyBorder="1" applyAlignment="1">
      <alignment horizontal="right" vertical="top" wrapText="1"/>
    </xf>
    <xf numFmtId="14" fontId="6" fillId="0" borderId="1" xfId="0" applyNumberFormat="1" applyFont="1" applyFill="1" applyBorder="1" applyAlignment="1">
      <alignment horizontal="right" vertical="top" wrapText="1"/>
    </xf>
    <xf numFmtId="0" fontId="6" fillId="0" borderId="28" xfId="0" applyFont="1" applyFill="1" applyBorder="1" applyAlignment="1">
      <alignment horizontal="right" vertical="top" wrapText="1"/>
    </xf>
    <xf numFmtId="49" fontId="4" fillId="0" borderId="0" xfId="0" applyNumberFormat="1" applyFont="1" applyFill="1" applyBorder="1" applyAlignment="1">
      <alignment horizontal="center" vertical="center" wrapText="1"/>
    </xf>
    <xf numFmtId="0" fontId="6" fillId="0" borderId="21" xfId="0" applyFont="1" applyFill="1" applyBorder="1" applyAlignment="1">
      <alignment horizontal="right" vertical="top" wrapText="1"/>
    </xf>
    <xf numFmtId="169" fontId="6" fillId="0" borderId="1" xfId="0" applyNumberFormat="1" applyFont="1" applyFill="1" applyBorder="1" applyAlignment="1">
      <alignment horizontal="right" vertical="top" wrapText="1"/>
    </xf>
    <xf numFmtId="168" fontId="6" fillId="0" borderId="1" xfId="0" applyNumberFormat="1" applyFont="1" applyFill="1" applyBorder="1" applyAlignment="1">
      <alignment horizontal="right" vertical="top" wrapText="1"/>
    </xf>
    <xf numFmtId="170" fontId="6" fillId="0" borderId="1" xfId="0" applyNumberFormat="1" applyFont="1" applyFill="1" applyBorder="1" applyAlignment="1">
      <alignment horizontal="right" vertical="top" wrapText="1"/>
    </xf>
    <xf numFmtId="0" fontId="4" fillId="0" borderId="0" xfId="0" applyFont="1" applyFill="1" applyBorder="1" applyAlignment="1">
      <alignment horizontal="center" vertical="center" wrapText="1"/>
    </xf>
    <xf numFmtId="10" fontId="4" fillId="0" borderId="1" xfId="19" applyNumberFormat="1" applyFont="1" applyFill="1" applyBorder="1" applyAlignment="1">
      <alignment horizontal="center" vertical="center" wrapText="1"/>
    </xf>
    <xf numFmtId="0" fontId="49" fillId="0" borderId="1" xfId="2" applyFont="1" applyFill="1" applyBorder="1" applyAlignment="1" applyProtection="1">
      <alignment horizontal="center" vertical="center" wrapText="1"/>
    </xf>
    <xf numFmtId="4" fontId="4" fillId="0" borderId="5" xfId="0" applyNumberFormat="1" applyFont="1" applyBorder="1" applyAlignment="1">
      <alignment horizontal="center" vertical="center" wrapText="1"/>
    </xf>
    <xf numFmtId="10" fontId="4" fillId="0" borderId="5" xfId="19"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Alignment="1">
      <alignment horizontal="left" vertical="top" wrapText="1"/>
    </xf>
    <xf numFmtId="0" fontId="6" fillId="0" borderId="0" xfId="0" applyFont="1" applyBorder="1" applyAlignment="1">
      <alignment horizontal="left" vertical="top" wrapText="1"/>
    </xf>
    <xf numFmtId="49" fontId="4" fillId="0" borderId="1" xfId="0" applyNumberFormat="1" applyFont="1" applyBorder="1" applyAlignment="1">
      <alignment horizontal="left" vertical="top" wrapText="1"/>
    </xf>
    <xf numFmtId="0" fontId="4" fillId="0" borderId="1" xfId="0" applyFont="1" applyFill="1" applyBorder="1" applyAlignment="1">
      <alignment vertical="top" wrapText="1"/>
    </xf>
    <xf numFmtId="0" fontId="6" fillId="0" borderId="1" xfId="0" applyFont="1" applyFill="1" applyBorder="1" applyAlignment="1">
      <alignment vertical="top" wrapText="1"/>
    </xf>
    <xf numFmtId="174" fontId="55" fillId="0" borderId="1" xfId="18" applyNumberFormat="1" applyFont="1" applyBorder="1">
      <alignment wrapText="1"/>
    </xf>
    <xf numFmtId="0" fontId="55" fillId="0" borderId="1" xfId="0" applyFont="1" applyBorder="1">
      <alignment wrapText="1"/>
    </xf>
    <xf numFmtId="49" fontId="3" fillId="0" borderId="1" xfId="20" applyNumberFormat="1" applyFont="1" applyBorder="1" applyAlignment="1">
      <alignment horizontal="center" vertical="center" wrapText="1"/>
    </xf>
    <xf numFmtId="0" fontId="6" fillId="0" borderId="1" xfId="20" applyFont="1" applyBorder="1" applyAlignment="1">
      <alignment horizontal="left" vertical="center" wrapText="1"/>
    </xf>
    <xf numFmtId="0" fontId="3" fillId="0" borderId="1" xfId="0" applyFont="1" applyBorder="1">
      <alignment wrapText="1"/>
    </xf>
    <xf numFmtId="0"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4" fontId="4" fillId="0" borderId="1" xfId="0" applyNumberFormat="1" applyFont="1" applyBorder="1" applyAlignment="1">
      <alignment horizontal="center" vertical="center"/>
    </xf>
    <xf numFmtId="0" fontId="4" fillId="0" borderId="1" xfId="0" applyFont="1" applyBorder="1" applyAlignment="1" applyProtection="1">
      <alignment wrapText="1"/>
      <protection locked="0"/>
    </xf>
    <xf numFmtId="49" fontId="56" fillId="0" borderId="1" xfId="0" applyNumberFormat="1" applyFont="1" applyBorder="1" applyAlignment="1">
      <alignment horizontal="center" vertical="center" wrapText="1"/>
    </xf>
    <xf numFmtId="49" fontId="56" fillId="0" borderId="3" xfId="0" applyNumberFormat="1" applyFont="1" applyBorder="1" applyAlignment="1">
      <alignment horizontal="center" vertical="center" wrapText="1"/>
    </xf>
    <xf numFmtId="49" fontId="43" fillId="4" borderId="1" xfId="0" applyNumberFormat="1" applyFont="1" applyFill="1" applyBorder="1" applyAlignment="1">
      <alignment horizontal="center" vertical="center" wrapText="1"/>
    </xf>
    <xf numFmtId="49" fontId="56" fillId="4" borderId="1" xfId="0" applyNumberFormat="1" applyFont="1" applyFill="1" applyBorder="1" applyAlignment="1">
      <alignment horizontal="center" vertical="center" wrapText="1"/>
    </xf>
    <xf numFmtId="49" fontId="56" fillId="0" borderId="1" xfId="0" applyNumberFormat="1" applyFont="1" applyFill="1" applyBorder="1" applyAlignment="1">
      <alignment horizontal="center" vertical="center" wrapText="1"/>
    </xf>
    <xf numFmtId="49" fontId="56" fillId="4" borderId="3" xfId="0" applyNumberFormat="1" applyFont="1" applyFill="1" applyBorder="1" applyAlignment="1">
      <alignment horizontal="center" vertical="center" wrapText="1"/>
    </xf>
    <xf numFmtId="49" fontId="56"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1" fontId="4" fillId="0" borderId="0" xfId="2" applyNumberFormat="1" applyFont="1" applyAlignment="1" applyProtection="1">
      <alignment horizontal="center" vertical="center" wrapText="1"/>
    </xf>
    <xf numFmtId="1" fontId="4" fillId="0" borderId="0" xfId="2" applyNumberFormat="1" applyFont="1" applyFill="1" applyAlignment="1" applyProtection="1">
      <alignment horizontal="center" vertical="center" wrapText="1"/>
    </xf>
    <xf numFmtId="49" fontId="4" fillId="0" borderId="5" xfId="0" applyNumberFormat="1" applyFont="1" applyBorder="1" applyAlignment="1">
      <alignment horizontal="center" vertical="center" wrapText="1"/>
    </xf>
    <xf numFmtId="0" fontId="4" fillId="0" borderId="1" xfId="0" applyFont="1" applyBorder="1" applyAlignment="1">
      <alignment vertical="center" wrapText="1"/>
    </xf>
    <xf numFmtId="4" fontId="4" fillId="0" borderId="5" xfId="0" applyNumberFormat="1" applyFont="1" applyBorder="1" applyAlignment="1">
      <alignment horizontal="center" vertical="center"/>
    </xf>
    <xf numFmtId="2" fontId="4" fillId="0" borderId="5" xfId="0" applyNumberFormat="1"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14" fontId="4" fillId="0" borderId="5" xfId="0" applyNumberFormat="1" applyFont="1" applyBorder="1" applyAlignment="1">
      <alignment vertical="center" wrapText="1"/>
    </xf>
    <xf numFmtId="14" fontId="4" fillId="0" borderId="5" xfId="0" applyNumberFormat="1" applyFont="1" applyBorder="1" applyAlignment="1">
      <alignment horizontal="center" vertical="center" wrapText="1"/>
    </xf>
    <xf numFmtId="2" fontId="4" fillId="0" borderId="1" xfId="0" applyNumberFormat="1" applyFont="1" applyBorder="1" applyAlignment="1">
      <alignment vertical="center" wrapText="1"/>
    </xf>
    <xf numFmtId="14" fontId="4" fillId="0" borderId="1" xfId="0" applyNumberFormat="1" applyFont="1" applyBorder="1" applyAlignment="1">
      <alignment vertical="center" wrapText="1"/>
    </xf>
    <xf numFmtId="0" fontId="6" fillId="0" borderId="14" xfId="0" applyFont="1" applyFill="1" applyBorder="1" applyAlignment="1">
      <alignment horizontal="center" vertical="top" wrapText="1"/>
    </xf>
    <xf numFmtId="168" fontId="6" fillId="0" borderId="14" xfId="0" applyNumberFormat="1" applyFont="1" applyFill="1" applyBorder="1" applyAlignment="1">
      <alignment horizontal="center" vertical="top" wrapText="1"/>
    </xf>
    <xf numFmtId="169" fontId="6" fillId="0" borderId="14" xfId="0" applyNumberFormat="1" applyFont="1" applyFill="1" applyBorder="1" applyAlignment="1">
      <alignment horizontal="center" vertical="top" wrapText="1"/>
    </xf>
    <xf numFmtId="170" fontId="6" fillId="0" borderId="14" xfId="0" applyNumberFormat="1" applyFont="1" applyFill="1" applyBorder="1" applyAlignment="1">
      <alignment horizontal="center" vertical="top" wrapText="1"/>
    </xf>
    <xf numFmtId="171" fontId="6" fillId="0" borderId="14" xfId="0" applyNumberFormat="1" applyFont="1" applyFill="1" applyBorder="1" applyAlignment="1">
      <alignment horizontal="center" vertical="top" wrapText="1"/>
    </xf>
    <xf numFmtId="0" fontId="6" fillId="0" borderId="15" xfId="0" applyFont="1" applyFill="1" applyBorder="1" applyAlignment="1">
      <alignment horizontal="center" vertical="top" wrapText="1"/>
    </xf>
    <xf numFmtId="2" fontId="6" fillId="0" borderId="14" xfId="0" applyNumberFormat="1" applyFont="1" applyFill="1" applyBorder="1" applyAlignment="1">
      <alignment horizontal="center" vertical="top" wrapText="1"/>
    </xf>
    <xf numFmtId="171" fontId="6" fillId="0" borderId="14" xfId="0" applyNumberFormat="1" applyFont="1" applyFill="1" applyBorder="1" applyAlignment="1">
      <alignment horizontal="right" vertical="top" wrapText="1"/>
    </xf>
    <xf numFmtId="167" fontId="4" fillId="0" borderId="1" xfId="0" applyNumberFormat="1" applyFont="1" applyBorder="1" applyAlignment="1">
      <alignment vertical="center" wrapText="1"/>
    </xf>
    <xf numFmtId="49" fontId="3" fillId="0" borderId="5" xfId="0" applyNumberFormat="1" applyFont="1" applyBorder="1" applyAlignment="1">
      <alignment horizontal="center" vertical="center" wrapText="1"/>
    </xf>
    <xf numFmtId="0" fontId="6" fillId="0" borderId="5" xfId="0" applyFont="1" applyBorder="1" applyAlignment="1">
      <alignment horizontal="left" vertical="center" wrapText="1"/>
    </xf>
    <xf numFmtId="168" fontId="6" fillId="0" borderId="24" xfId="0" applyNumberFormat="1" applyFont="1" applyFill="1" applyBorder="1" applyAlignment="1">
      <alignment horizontal="right" vertical="top" wrapText="1"/>
    </xf>
    <xf numFmtId="0" fontId="6" fillId="0" borderId="24" xfId="0" applyFont="1" applyFill="1" applyBorder="1" applyAlignment="1">
      <alignment horizontal="right" vertical="top" wrapText="1"/>
    </xf>
    <xf numFmtId="170" fontId="6" fillId="0" borderId="24" xfId="0" applyNumberFormat="1" applyFont="1" applyFill="1" applyBorder="1" applyAlignment="1">
      <alignment horizontal="right" vertical="top" wrapText="1"/>
    </xf>
    <xf numFmtId="0" fontId="6" fillId="0" borderId="26" xfId="0" applyFont="1" applyFill="1" applyBorder="1" applyAlignment="1">
      <alignment horizontal="right" vertical="top" wrapText="1"/>
    </xf>
    <xf numFmtId="49" fontId="6"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wrapText="1"/>
    </xf>
    <xf numFmtId="0" fontId="6" fillId="4"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49" fontId="42" fillId="0" borderId="1" xfId="0" applyNumberFormat="1" applyFont="1" applyFill="1" applyBorder="1" applyAlignment="1">
      <alignment horizontal="left" vertical="top" wrapText="1"/>
    </xf>
    <xf numFmtId="0" fontId="42" fillId="0" borderId="1" xfId="0" applyFont="1" applyFill="1" applyBorder="1" applyAlignment="1">
      <alignment horizontal="left" vertical="top"/>
    </xf>
    <xf numFmtId="0" fontId="42" fillId="0" borderId="1" xfId="0" applyNumberFormat="1" applyFont="1" applyFill="1" applyBorder="1" applyAlignment="1">
      <alignment horizontal="left" vertical="top" wrapText="1"/>
    </xf>
    <xf numFmtId="0" fontId="22" fillId="0" borderId="1" xfId="0" applyFont="1" applyFill="1" applyBorder="1" applyAlignment="1">
      <alignment horizontal="left" vertical="top"/>
    </xf>
    <xf numFmtId="0" fontId="22" fillId="0" borderId="14" xfId="0" applyFont="1" applyFill="1" applyBorder="1" applyAlignment="1">
      <alignment horizontal="left" vertical="top" wrapText="1"/>
    </xf>
    <xf numFmtId="3" fontId="29" fillId="0" borderId="0" xfId="0" applyNumberFormat="1" applyFont="1" applyFill="1" applyBorder="1" applyAlignment="1">
      <alignment horizontal="center" vertical="center" wrapText="1"/>
    </xf>
    <xf numFmtId="0" fontId="24" fillId="0" borderId="0" xfId="0" applyFont="1" applyFill="1">
      <alignment wrapText="1"/>
    </xf>
    <xf numFmtId="0" fontId="42" fillId="0" borderId="14" xfId="0" applyFont="1" applyFill="1" applyBorder="1" applyAlignment="1">
      <alignment horizontal="left" vertical="top" wrapText="1"/>
    </xf>
    <xf numFmtId="0" fontId="42" fillId="0" borderId="4" xfId="0" applyFont="1" applyFill="1" applyBorder="1" applyAlignment="1">
      <alignment horizontal="left" vertical="top" wrapText="1"/>
    </xf>
    <xf numFmtId="49" fontId="42" fillId="0" borderId="22" xfId="0" applyNumberFormat="1" applyFont="1" applyFill="1" applyBorder="1" applyAlignment="1">
      <alignment horizontal="left" vertical="top" wrapText="1"/>
    </xf>
    <xf numFmtId="10" fontId="3" fillId="0" borderId="1" xfId="19" applyNumberFormat="1" applyFont="1" applyBorder="1" applyAlignment="1">
      <alignment horizontal="center" vertical="center" wrapText="1"/>
    </xf>
    <xf numFmtId="0" fontId="4" fillId="0" borderId="1" xfId="0" applyFont="1" applyBorder="1">
      <alignment wrapText="1"/>
    </xf>
    <xf numFmtId="10" fontId="3" fillId="0" borderId="1" xfId="19"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74" fontId="61" fillId="0" borderId="1" xfId="18" applyNumberFormat="1" applyFont="1" applyBorder="1" applyAlignment="1" applyProtection="1">
      <alignment wrapText="1"/>
    </xf>
    <xf numFmtId="2" fontId="62" fillId="0" borderId="1" xfId="0" applyNumberFormat="1" applyFont="1" applyBorder="1">
      <alignment wrapText="1"/>
    </xf>
    <xf numFmtId="4" fontId="3" fillId="0" borderId="1" xfId="20" applyNumberFormat="1" applyFont="1" applyBorder="1" applyAlignment="1">
      <alignment horizontal="center" vertical="center" wrapText="1"/>
    </xf>
    <xf numFmtId="0" fontId="4" fillId="0" borderId="0" xfId="0" applyFont="1">
      <alignment wrapText="1"/>
    </xf>
    <xf numFmtId="49" fontId="3" fillId="0" borderId="5" xfId="19"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49" fontId="3" fillId="0" borderId="1" xfId="19"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49" fontId="4" fillId="0" borderId="1" xfId="0" applyNumberFormat="1" applyFont="1" applyBorder="1" applyAlignment="1">
      <alignment horizontal="center" wrapText="1"/>
    </xf>
    <xf numFmtId="49" fontId="4" fillId="4" borderId="1" xfId="0" applyNumberFormat="1" applyFont="1" applyFill="1" applyBorder="1" applyAlignment="1">
      <alignment horizontal="center" vertical="top" wrapText="1"/>
    </xf>
    <xf numFmtId="0" fontId="4" fillId="0" borderId="1" xfId="0" applyFont="1" applyBorder="1" applyAlignment="1" applyProtection="1">
      <alignment horizontal="center" vertical="center" wrapText="1"/>
      <protection locked="0"/>
    </xf>
    <xf numFmtId="2" fontId="4" fillId="0" borderId="1" xfId="0" applyNumberFormat="1" applyFont="1" applyBorder="1" applyAlignment="1" applyProtection="1">
      <alignment horizontal="center" vertical="center" wrapText="1"/>
      <protection locked="0"/>
    </xf>
    <xf numFmtId="1" fontId="4" fillId="0" borderId="1" xfId="0" applyNumberFormat="1" applyFont="1" applyBorder="1" applyAlignment="1" applyProtection="1">
      <alignment horizontal="center" vertical="center" wrapText="1"/>
      <protection locked="0"/>
    </xf>
    <xf numFmtId="49" fontId="43" fillId="4" borderId="1" xfId="0" applyNumberFormat="1" applyFont="1" applyFill="1" applyBorder="1" applyAlignment="1" applyProtection="1">
      <alignment horizontal="center" vertical="center" wrapText="1"/>
      <protection locked="0"/>
    </xf>
    <xf numFmtId="49" fontId="56" fillId="4" borderId="1" xfId="0" applyNumberFormat="1" applyFont="1" applyFill="1" applyBorder="1" applyAlignment="1" applyProtection="1">
      <alignment horizontal="center" vertical="center" wrapText="1"/>
      <protection locked="0"/>
    </xf>
    <xf numFmtId="0" fontId="46" fillId="0" borderId="1" xfId="0" applyFont="1" applyBorder="1" applyAlignment="1" applyProtection="1">
      <alignment wrapText="1"/>
      <protection locked="0"/>
    </xf>
    <xf numFmtId="14" fontId="4" fillId="0" borderId="1" xfId="0" applyNumberFormat="1" applyFont="1" applyFill="1" applyBorder="1" applyAlignment="1" applyProtection="1">
      <alignment horizontal="center" vertical="center" wrapText="1"/>
      <protection locked="0"/>
    </xf>
    <xf numFmtId="49" fontId="38" fillId="0" borderId="1" xfId="0" applyNumberFormat="1"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4" fontId="4" fillId="0" borderId="1" xfId="0" applyNumberFormat="1" applyFont="1" applyFill="1" applyBorder="1" applyAlignment="1" applyProtection="1">
      <alignment horizontal="center" vertical="center" wrapText="1"/>
      <protection locked="0"/>
    </xf>
    <xf numFmtId="0" fontId="46" fillId="0" borderId="1" xfId="0" applyFont="1" applyBorder="1" applyAlignment="1">
      <alignment horizontal="justify" wrapText="1"/>
    </xf>
    <xf numFmtId="0" fontId="38" fillId="0" borderId="1" xfId="0" applyFont="1" applyBorder="1" applyAlignment="1">
      <alignment horizontal="center" vertical="center" wrapText="1"/>
    </xf>
    <xf numFmtId="0" fontId="38" fillId="0" borderId="1" xfId="0" applyFont="1" applyBorder="1" applyAlignment="1">
      <alignment wrapText="1"/>
    </xf>
    <xf numFmtId="1" fontId="4" fillId="0" borderId="1" xfId="0" applyNumberFormat="1" applyFont="1" applyBorder="1" applyAlignment="1">
      <alignment horizontal="center" vertical="center" wrapText="1"/>
    </xf>
    <xf numFmtId="0" fontId="4" fillId="0" borderId="1" xfId="0" applyNumberFormat="1" applyFont="1" applyBorder="1" applyAlignment="1" applyProtection="1">
      <alignment vertical="center" wrapText="1"/>
      <protection locked="0"/>
    </xf>
    <xf numFmtId="0" fontId="38" fillId="0" borderId="1" xfId="0" applyNumberFormat="1" applyFont="1" applyBorder="1" applyAlignment="1" applyProtection="1">
      <alignment horizontal="center" vertical="center" wrapText="1"/>
      <protection locked="0"/>
    </xf>
    <xf numFmtId="0" fontId="4" fillId="0" borderId="1" xfId="0" applyFont="1" applyBorder="1" applyAlignment="1">
      <alignment wrapText="1"/>
    </xf>
    <xf numFmtId="49" fontId="4" fillId="0" borderId="0" xfId="0" applyNumberFormat="1" applyFont="1" applyAlignment="1" applyProtection="1">
      <alignment horizontal="center" vertical="center" wrapText="1"/>
      <protection locked="0"/>
    </xf>
    <xf numFmtId="0" fontId="46" fillId="0" borderId="1" xfId="0" applyFont="1" applyBorder="1" applyAlignment="1">
      <alignment horizontal="center" wrapText="1"/>
    </xf>
    <xf numFmtId="49" fontId="46" fillId="0" borderId="1" xfId="0" applyNumberFormat="1" applyFont="1" applyBorder="1" applyAlignment="1" applyProtection="1">
      <alignment horizontal="center" vertical="center" wrapText="1"/>
      <protection locked="0"/>
    </xf>
    <xf numFmtId="1" fontId="38" fillId="0" borderId="1" xfId="0" applyNumberFormat="1" applyFont="1" applyBorder="1" applyAlignment="1">
      <alignment horizontal="center" vertical="center" wrapText="1"/>
    </xf>
    <xf numFmtId="0" fontId="46" fillId="0" borderId="1" xfId="0" applyFont="1" applyBorder="1" applyAlignment="1">
      <alignment wrapText="1"/>
    </xf>
    <xf numFmtId="0" fontId="56" fillId="0" borderId="1" xfId="0" applyFont="1" applyBorder="1" applyAlignment="1">
      <alignment horizontal="center" vertical="center" wrapText="1"/>
    </xf>
    <xf numFmtId="49" fontId="38" fillId="0" borderId="0" xfId="0" applyNumberFormat="1" applyFont="1" applyAlignment="1">
      <alignment horizontal="center" vertical="center" wrapText="1"/>
    </xf>
    <xf numFmtId="49" fontId="46" fillId="0" borderId="0" xfId="0" applyNumberFormat="1" applyFont="1" applyAlignment="1">
      <alignment wrapText="1"/>
    </xf>
    <xf numFmtId="0" fontId="46" fillId="0" borderId="0" xfId="0" applyFont="1" applyAlignment="1">
      <alignment horizontal="justify" wrapText="1"/>
    </xf>
    <xf numFmtId="49" fontId="46" fillId="0" borderId="1" xfId="0" applyNumberFormat="1" applyFont="1" applyBorder="1" applyAlignment="1">
      <alignment horizontal="center" vertical="center" wrapText="1"/>
    </xf>
    <xf numFmtId="49" fontId="38" fillId="0" borderId="1" xfId="0" applyNumberFormat="1" applyFont="1" applyBorder="1" applyAlignment="1">
      <alignment horizontal="center" wrapText="1"/>
    </xf>
    <xf numFmtId="49" fontId="38" fillId="0" borderId="1" xfId="0" applyNumberFormat="1" applyFont="1" applyBorder="1" applyAlignment="1">
      <alignment horizontal="center" vertical="center" wrapText="1"/>
    </xf>
    <xf numFmtId="49" fontId="38" fillId="0" borderId="0" xfId="0" applyNumberFormat="1" applyFont="1" applyAlignment="1">
      <alignment horizontal="center" wrapText="1"/>
    </xf>
    <xf numFmtId="49" fontId="56" fillId="0" borderId="0" xfId="0" applyNumberFormat="1" applyFont="1" applyBorder="1" applyAlignment="1" applyProtection="1">
      <alignment horizontal="center" vertical="center" wrapText="1"/>
      <protection locked="0"/>
    </xf>
    <xf numFmtId="49" fontId="56" fillId="0" borderId="4" xfId="0" applyNumberFormat="1" applyFont="1" applyBorder="1" applyAlignment="1" applyProtection="1">
      <alignment horizontal="center" vertical="center" wrapText="1"/>
      <protection locked="0"/>
    </xf>
    <xf numFmtId="1" fontId="38" fillId="0" borderId="1" xfId="0" applyNumberFormat="1" applyFont="1" applyBorder="1" applyAlignment="1">
      <alignment wrapText="1"/>
    </xf>
    <xf numFmtId="49" fontId="4" fillId="0" borderId="0" xfId="0" applyNumberFormat="1" applyFont="1" applyAlignment="1">
      <alignment horizontal="center" wrapText="1"/>
    </xf>
    <xf numFmtId="49" fontId="4" fillId="0" borderId="1" xfId="0" applyNumberFormat="1" applyFont="1" applyBorder="1" applyAlignment="1" applyProtection="1">
      <alignment horizontal="center" wrapText="1"/>
      <protection locked="0"/>
    </xf>
    <xf numFmtId="1" fontId="3" fillId="0" borderId="1" xfId="0" applyNumberFormat="1" applyFont="1" applyBorder="1" applyAlignment="1">
      <alignment horizontal="center" vertical="center" wrapText="1"/>
    </xf>
    <xf numFmtId="0" fontId="4" fillId="0" borderId="1" xfId="0" applyNumberFormat="1" applyFont="1" applyBorder="1" applyAlignment="1">
      <alignment horizontal="left" vertical="top" wrapText="1" shrinkToFit="1"/>
    </xf>
    <xf numFmtId="4" fontId="63" fillId="5" borderId="1" xfId="0" applyNumberFormat="1" applyFont="1" applyFill="1" applyBorder="1" applyAlignment="1">
      <alignment horizontal="center" vertical="center" wrapText="1"/>
    </xf>
    <xf numFmtId="0" fontId="4" fillId="0" borderId="1" xfId="0" applyNumberFormat="1" applyFont="1" applyBorder="1" applyAlignment="1">
      <alignment horizontal="left" vertical="center" wrapText="1" shrinkToFit="1"/>
    </xf>
    <xf numFmtId="0" fontId="4" fillId="0" borderId="1" xfId="0" applyNumberFormat="1" applyFont="1" applyBorder="1" applyAlignment="1">
      <alignment horizontal="left" wrapText="1" shrinkToFit="1"/>
    </xf>
    <xf numFmtId="10" fontId="3" fillId="0" borderId="5" xfId="19" applyNumberFormat="1" applyFont="1" applyBorder="1" applyAlignment="1">
      <alignment horizontal="center" vertical="center" wrapText="1"/>
    </xf>
    <xf numFmtId="0" fontId="4" fillId="0" borderId="5" xfId="0" applyNumberFormat="1" applyFont="1" applyBorder="1" applyAlignment="1">
      <alignment horizontal="left" vertical="center" wrapText="1" shrinkToFit="1"/>
    </xf>
    <xf numFmtId="0" fontId="3" fillId="0" borderId="5" xfId="0" applyNumberFormat="1" applyFont="1" applyBorder="1" applyAlignment="1">
      <alignment horizontal="center" vertical="center" wrapText="1"/>
    </xf>
    <xf numFmtId="14" fontId="3" fillId="0" borderId="5" xfId="0" applyNumberFormat="1" applyFont="1" applyBorder="1" applyAlignment="1">
      <alignment horizontal="center" vertical="center" wrapText="1"/>
    </xf>
    <xf numFmtId="0" fontId="4" fillId="0" borderId="5" xfId="0" applyNumberFormat="1" applyFont="1" applyBorder="1" applyAlignment="1">
      <alignment horizontal="left" wrapText="1" shrinkToFit="1"/>
    </xf>
    <xf numFmtId="3" fontId="4" fillId="0" borderId="1" xfId="0" applyNumberFormat="1" applyFont="1" applyBorder="1" applyAlignment="1">
      <alignment horizontal="center" vertical="center" wrapText="1"/>
    </xf>
    <xf numFmtId="10" fontId="4" fillId="0" borderId="1" xfId="19" applyNumberFormat="1" applyFont="1" applyBorder="1" applyAlignment="1">
      <alignment horizontal="center" vertical="center" wrapText="1"/>
    </xf>
    <xf numFmtId="49" fontId="4" fillId="0" borderId="1" xfId="0" applyNumberFormat="1" applyFont="1" applyFill="1" applyBorder="1" applyAlignment="1">
      <alignment horizontal="center" vertical="top" wrapText="1"/>
    </xf>
    <xf numFmtId="4" fontId="4" fillId="0" borderId="1" xfId="0" applyNumberFormat="1" applyFont="1" applyFill="1" applyBorder="1" applyAlignment="1">
      <alignment vertical="top" wrapText="1"/>
    </xf>
    <xf numFmtId="14" fontId="4" fillId="0" borderId="1" xfId="0" applyNumberFormat="1" applyFont="1" applyFill="1" applyBorder="1" applyAlignment="1">
      <alignment horizontal="center" vertical="top" wrapText="1"/>
    </xf>
    <xf numFmtId="0"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10" fontId="4"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2" fontId="4" fillId="0" borderId="1" xfId="0" applyNumberFormat="1" applyFont="1" applyFill="1" applyBorder="1" applyAlignment="1">
      <alignment vertical="top" wrapText="1"/>
    </xf>
    <xf numFmtId="0" fontId="4" fillId="0" borderId="1" xfId="10" applyFont="1" applyFill="1" applyBorder="1" applyAlignment="1">
      <alignment vertical="top" wrapText="1"/>
    </xf>
    <xf numFmtId="0" fontId="6" fillId="0" borderId="1" xfId="0" applyFont="1" applyFill="1" applyBorder="1" applyAlignment="1">
      <alignment vertical="top" wrapText="1" shrinkToFit="1"/>
    </xf>
    <xf numFmtId="0" fontId="6" fillId="0" borderId="1" xfId="0" applyFont="1" applyFill="1" applyBorder="1" applyAlignment="1">
      <alignment horizontal="center" vertical="top" wrapText="1" shrinkToFit="1"/>
    </xf>
    <xf numFmtId="49" fontId="4" fillId="0" borderId="1" xfId="10" applyNumberFormat="1"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14" fontId="6" fillId="0" borderId="1" xfId="0" applyNumberFormat="1" applyFont="1" applyFill="1" applyBorder="1" applyAlignment="1">
      <alignment horizontal="center" vertical="top" wrapText="1"/>
    </xf>
    <xf numFmtId="165" fontId="4" fillId="0" borderId="1" xfId="18" applyFont="1" applyFill="1" applyBorder="1" applyAlignment="1">
      <alignment horizontal="center" vertical="top" wrapText="1"/>
    </xf>
    <xf numFmtId="9" fontId="4" fillId="0" borderId="1" xfId="0" applyNumberFormat="1" applyFont="1" applyFill="1" applyBorder="1" applyAlignment="1">
      <alignment horizontal="center" vertical="top" wrapText="1"/>
    </xf>
    <xf numFmtId="4" fontId="4" fillId="0" borderId="1" xfId="18"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3" fontId="6"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175" fontId="4" fillId="0" borderId="1" xfId="0" applyNumberFormat="1" applyFont="1" applyFill="1" applyBorder="1" applyAlignment="1">
      <alignment horizontal="center" vertical="top" wrapText="1"/>
    </xf>
    <xf numFmtId="164" fontId="4" fillId="0" borderId="1" xfId="18" applyNumberFormat="1"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12" fontId="4" fillId="0" borderId="1" xfId="0" applyNumberFormat="1" applyFont="1" applyFill="1" applyBorder="1" applyAlignment="1">
      <alignment horizontal="center" vertical="top" wrapText="1"/>
    </xf>
    <xf numFmtId="176" fontId="4" fillId="0" borderId="1" xfId="18" applyNumberFormat="1" applyFont="1" applyFill="1" applyBorder="1" applyAlignment="1">
      <alignment horizontal="center" vertical="top" wrapText="1"/>
    </xf>
    <xf numFmtId="14" fontId="4" fillId="0" borderId="1" xfId="10" applyNumberFormat="1" applyFont="1" applyFill="1" applyBorder="1" applyAlignment="1">
      <alignment horizontal="center" vertical="top" wrapText="1"/>
    </xf>
    <xf numFmtId="0" fontId="4" fillId="0" borderId="1" xfId="0" applyNumberFormat="1" applyFont="1" applyFill="1" applyBorder="1" applyAlignment="1">
      <alignment vertical="top" wrapText="1"/>
    </xf>
    <xf numFmtId="1" fontId="4" fillId="0" borderId="1" xfId="0" applyNumberFormat="1" applyFont="1" applyFill="1" applyBorder="1" applyAlignment="1">
      <alignment vertical="top" wrapText="1"/>
    </xf>
    <xf numFmtId="167" fontId="4" fillId="0" borderId="1" xfId="0" applyNumberFormat="1" applyFont="1" applyFill="1" applyBorder="1" applyAlignment="1">
      <alignment vertical="top" wrapText="1"/>
    </xf>
    <xf numFmtId="0" fontId="38" fillId="0" borderId="1" xfId="0" applyFont="1" applyFill="1" applyBorder="1" applyAlignment="1">
      <alignment vertical="top" wrapText="1"/>
    </xf>
    <xf numFmtId="49" fontId="38" fillId="0" borderId="1" xfId="0" applyNumberFormat="1" applyFont="1" applyFill="1" applyBorder="1" applyAlignment="1">
      <alignment vertical="top" wrapText="1"/>
    </xf>
    <xf numFmtId="0" fontId="4" fillId="0" borderId="0" xfId="0" applyFont="1" applyFill="1" applyAlignment="1">
      <alignment vertical="top" wrapText="1"/>
    </xf>
    <xf numFmtId="49" fontId="4" fillId="0" borderId="8" xfId="0" applyNumberFormat="1" applyFont="1" applyBorder="1" applyAlignment="1">
      <alignment horizontal="left" vertical="top" wrapText="1"/>
    </xf>
    <xf numFmtId="49" fontId="3" fillId="0" borderId="8" xfId="0" applyNumberFormat="1" applyFont="1" applyBorder="1" applyAlignment="1">
      <alignment horizontal="center" vertical="center" wrapText="1"/>
    </xf>
    <xf numFmtId="49" fontId="4" fillId="0" borderId="8" xfId="12"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0" fontId="4" fillId="0" borderId="8" xfId="0" applyFont="1" applyFill="1" applyBorder="1" applyAlignment="1">
      <alignment horizontal="center" vertical="center" wrapText="1"/>
    </xf>
    <xf numFmtId="49" fontId="3" fillId="0" borderId="8" xfId="20" applyNumberFormat="1" applyFont="1" applyBorder="1" applyAlignment="1">
      <alignment horizontal="center" vertical="center" wrapText="1"/>
    </xf>
    <xf numFmtId="49" fontId="56" fillId="0" borderId="8" xfId="0" applyNumberFormat="1" applyFont="1" applyBorder="1" applyAlignment="1">
      <alignment horizontal="center" vertical="center" wrapText="1"/>
    </xf>
    <xf numFmtId="49" fontId="56" fillId="4" borderId="8" xfId="0" applyNumberFormat="1" applyFont="1" applyFill="1" applyBorder="1" applyAlignment="1">
      <alignment horizontal="center" vertical="center" wrapText="1"/>
    </xf>
    <xf numFmtId="0" fontId="6" fillId="0" borderId="8" xfId="0" applyFont="1" applyFill="1" applyBorder="1" applyAlignment="1">
      <alignment vertical="top" wrapText="1"/>
    </xf>
    <xf numFmtId="0" fontId="4" fillId="0" borderId="8" xfId="0" applyFont="1" applyFill="1" applyBorder="1" applyAlignment="1">
      <alignment vertical="top" wrapText="1"/>
    </xf>
    <xf numFmtId="0" fontId="4" fillId="0" borderId="8" xfId="0" applyFont="1" applyFill="1" applyBorder="1" applyAlignment="1">
      <alignment horizontal="left" vertical="center" wrapText="1"/>
    </xf>
    <xf numFmtId="0" fontId="6" fillId="0" borderId="8" xfId="0" applyFont="1" applyFill="1" applyBorder="1" applyAlignment="1">
      <alignment vertical="top" wrapText="1" shrinkToFit="1"/>
    </xf>
    <xf numFmtId="49" fontId="4" fillId="0" borderId="8" xfId="0" applyNumberFormat="1" applyFont="1" applyFill="1" applyBorder="1" applyAlignment="1">
      <alignment vertical="top" wrapText="1"/>
    </xf>
    <xf numFmtId="0" fontId="6" fillId="0" borderId="1" xfId="0" applyFont="1" applyFill="1" applyBorder="1" applyAlignment="1">
      <alignment vertical="top"/>
    </xf>
    <xf numFmtId="0" fontId="54" fillId="0" borderId="1" xfId="2" applyFont="1" applyFill="1" applyBorder="1" applyAlignment="1" applyProtection="1">
      <alignment vertical="top" wrapText="1"/>
    </xf>
    <xf numFmtId="0" fontId="6" fillId="0" borderId="1" xfId="0" applyNumberFormat="1" applyFont="1" applyFill="1" applyBorder="1" applyAlignment="1">
      <alignment vertical="top" wrapText="1"/>
    </xf>
    <xf numFmtId="0" fontId="6" fillId="0" borderId="23" xfId="0" applyFont="1" applyFill="1" applyBorder="1" applyAlignment="1">
      <alignment vertical="top" wrapText="1"/>
    </xf>
    <xf numFmtId="0" fontId="54" fillId="0" borderId="0" xfId="2" applyFont="1" applyFill="1" applyAlignment="1" applyProtection="1">
      <alignment vertical="top" wrapText="1"/>
    </xf>
    <xf numFmtId="0" fontId="54" fillId="0" borderId="0" xfId="2" applyFont="1" applyFill="1" applyAlignment="1" applyProtection="1">
      <alignment vertical="top"/>
    </xf>
    <xf numFmtId="0" fontId="6" fillId="0" borderId="0" xfId="0" applyFont="1" applyFill="1" applyAlignment="1">
      <alignment vertical="top" wrapText="1"/>
    </xf>
    <xf numFmtId="49" fontId="6" fillId="0" borderId="1" xfId="0" applyNumberFormat="1" applyFont="1" applyFill="1" applyBorder="1" applyAlignment="1">
      <alignment vertical="top" wrapText="1"/>
    </xf>
    <xf numFmtId="0" fontId="47" fillId="0" borderId="1" xfId="0" applyFont="1" applyFill="1" applyBorder="1" applyAlignment="1">
      <alignment vertical="top" wrapText="1"/>
    </xf>
    <xf numFmtId="0" fontId="52" fillId="0" borderId="1" xfId="0" applyFont="1" applyFill="1" applyBorder="1" applyAlignment="1">
      <alignment vertical="top" wrapText="1"/>
    </xf>
    <xf numFmtId="0" fontId="4" fillId="0" borderId="1" xfId="0" applyFont="1" applyFill="1" applyBorder="1" applyAlignment="1">
      <alignment vertical="top" wrapText="1" shrinkToFit="1"/>
    </xf>
    <xf numFmtId="0" fontId="4" fillId="0" borderId="1" xfId="0" applyFont="1" applyFill="1" applyBorder="1" applyAlignment="1">
      <alignment vertical="top"/>
    </xf>
    <xf numFmtId="0" fontId="38" fillId="0" borderId="1" xfId="0" applyFont="1" applyFill="1" applyBorder="1" applyAlignment="1">
      <alignment vertical="top"/>
    </xf>
    <xf numFmtId="0" fontId="61" fillId="0" borderId="1" xfId="2" applyFont="1" applyFill="1" applyBorder="1" applyAlignment="1" applyProtection="1">
      <alignment vertical="top" wrapText="1"/>
    </xf>
    <xf numFmtId="0" fontId="6" fillId="0" borderId="4" xfId="0" applyFont="1" applyFill="1" applyBorder="1" applyAlignment="1">
      <alignment vertical="top" wrapText="1"/>
    </xf>
    <xf numFmtId="0" fontId="6" fillId="0" borderId="17" xfId="10" applyFont="1" applyFill="1" applyBorder="1" applyAlignment="1">
      <alignment vertical="top" wrapText="1"/>
    </xf>
    <xf numFmtId="0" fontId="47" fillId="0" borderId="0" xfId="0" applyFont="1" applyFill="1" applyAlignment="1">
      <alignment vertical="top" wrapText="1"/>
    </xf>
    <xf numFmtId="0" fontId="49" fillId="0" borderId="0" xfId="2" applyFont="1" applyFill="1" applyAlignment="1" applyProtection="1">
      <alignment vertical="top"/>
    </xf>
    <xf numFmtId="0" fontId="49" fillId="0" borderId="1" xfId="2" applyFont="1" applyFill="1" applyBorder="1" applyAlignment="1" applyProtection="1">
      <alignment vertical="top"/>
    </xf>
    <xf numFmtId="0" fontId="52" fillId="0" borderId="1" xfId="0" applyFont="1" applyFill="1" applyBorder="1" applyAlignment="1">
      <alignment vertical="top"/>
    </xf>
    <xf numFmtId="0" fontId="49" fillId="0" borderId="1" xfId="2" applyFont="1" applyFill="1" applyBorder="1" applyAlignment="1" applyProtection="1">
      <alignment vertical="top" wrapText="1"/>
    </xf>
    <xf numFmtId="0" fontId="61" fillId="0" borderId="1" xfId="2" applyFont="1" applyFill="1" applyBorder="1" applyAlignment="1" applyProtection="1">
      <alignment vertical="top"/>
    </xf>
    <xf numFmtId="49" fontId="6" fillId="0" borderId="1" xfId="0" applyNumberFormat="1" applyFont="1" applyFill="1" applyBorder="1" applyAlignment="1">
      <alignment vertical="top"/>
    </xf>
    <xf numFmtId="0" fontId="6" fillId="0" borderId="14" xfId="0" applyFont="1" applyFill="1" applyBorder="1" applyAlignment="1">
      <alignment vertical="top"/>
    </xf>
    <xf numFmtId="0" fontId="6" fillId="0" borderId="14" xfId="0" applyFont="1" applyFill="1" applyBorder="1" applyAlignment="1">
      <alignment vertical="top" wrapText="1"/>
    </xf>
    <xf numFmtId="49" fontId="54" fillId="0" borderId="1" xfId="2" applyNumberFormat="1" applyFont="1" applyFill="1" applyBorder="1" applyAlignment="1" applyProtection="1">
      <alignment vertical="top" wrapText="1"/>
    </xf>
    <xf numFmtId="49" fontId="49" fillId="0" borderId="1" xfId="2" applyNumberFormat="1" applyFont="1" applyFill="1" applyBorder="1" applyAlignment="1" applyProtection="1">
      <alignment vertical="top" wrapText="1"/>
    </xf>
    <xf numFmtId="0" fontId="38" fillId="0" borderId="0" xfId="0" applyFont="1" applyFill="1" applyAlignment="1">
      <alignment vertical="top"/>
    </xf>
    <xf numFmtId="0" fontId="6" fillId="0" borderId="5" xfId="0" applyFont="1" applyFill="1" applyBorder="1" applyAlignment="1">
      <alignment vertical="top" wrapText="1"/>
    </xf>
    <xf numFmtId="0" fontId="6" fillId="0" borderId="5" xfId="0" applyFont="1" applyFill="1" applyBorder="1" applyAlignment="1">
      <alignment vertical="top"/>
    </xf>
    <xf numFmtId="0" fontId="38" fillId="0" borderId="8" xfId="0" applyFont="1" applyFill="1" applyBorder="1" applyAlignment="1">
      <alignment vertical="top" wrapText="1"/>
    </xf>
    <xf numFmtId="0" fontId="4" fillId="0" borderId="1" xfId="2" applyFont="1" applyFill="1" applyBorder="1" applyAlignment="1" applyProtection="1">
      <alignment vertical="top" wrapText="1"/>
    </xf>
    <xf numFmtId="0" fontId="6" fillId="0" borderId="16" xfId="0" applyFont="1" applyFill="1" applyBorder="1" applyAlignment="1">
      <alignment vertical="top" wrapText="1"/>
    </xf>
    <xf numFmtId="0" fontId="6" fillId="0" borderId="16" xfId="10" applyFont="1" applyFill="1" applyBorder="1" applyAlignment="1">
      <alignment vertical="top" wrapText="1"/>
    </xf>
    <xf numFmtId="0" fontId="6" fillId="0" borderId="1" xfId="10" applyFont="1" applyFill="1" applyBorder="1" applyAlignment="1">
      <alignment vertical="top" wrapText="1"/>
    </xf>
    <xf numFmtId="0" fontId="6" fillId="0" borderId="18" xfId="10" applyFont="1" applyFill="1" applyBorder="1" applyAlignment="1">
      <alignment vertical="top" wrapText="1"/>
    </xf>
    <xf numFmtId="0" fontId="4" fillId="0" borderId="14" xfId="0" applyFont="1" applyFill="1" applyBorder="1" applyAlignment="1">
      <alignment vertical="top" wrapText="1"/>
    </xf>
    <xf numFmtId="0" fontId="4" fillId="0" borderId="14" xfId="2" applyNumberFormat="1" applyFont="1" applyFill="1" applyBorder="1" applyAlignment="1" applyProtection="1">
      <alignment vertical="top" wrapText="1"/>
    </xf>
    <xf numFmtId="49" fontId="6" fillId="0" borderId="1" xfId="2" applyNumberFormat="1" applyFont="1" applyFill="1" applyBorder="1" applyAlignment="1" applyProtection="1">
      <alignment vertical="top" wrapText="1"/>
    </xf>
    <xf numFmtId="0" fontId="54" fillId="0" borderId="14" xfId="2" applyNumberFormat="1" applyFont="1" applyFill="1" applyBorder="1" applyAlignment="1" applyProtection="1">
      <alignment vertical="top" wrapText="1"/>
    </xf>
    <xf numFmtId="0" fontId="6" fillId="0" borderId="8" xfId="0" applyFont="1" applyFill="1" applyBorder="1" applyAlignment="1">
      <alignment vertical="top"/>
    </xf>
    <xf numFmtId="49" fontId="4" fillId="0" borderId="14" xfId="0" applyNumberFormat="1" applyFont="1" applyFill="1" applyBorder="1" applyAlignment="1">
      <alignment vertical="top" wrapText="1"/>
    </xf>
    <xf numFmtId="0" fontId="4" fillId="0" borderId="14" xfId="0" applyFont="1" applyFill="1" applyBorder="1" applyAlignment="1">
      <alignment vertical="top"/>
    </xf>
    <xf numFmtId="0" fontId="57" fillId="0" borderId="14" xfId="0" applyFont="1" applyFill="1" applyBorder="1" applyAlignment="1">
      <alignment vertical="top"/>
    </xf>
    <xf numFmtId="1" fontId="6" fillId="0" borderId="1" xfId="0" applyNumberFormat="1" applyFont="1" applyFill="1" applyBorder="1" applyAlignment="1">
      <alignment vertical="top" wrapText="1"/>
    </xf>
    <xf numFmtId="0" fontId="38" fillId="0" borderId="5" xfId="0" applyNumberFormat="1" applyFont="1" applyFill="1" applyBorder="1" applyAlignment="1">
      <alignment vertical="top" wrapText="1"/>
    </xf>
    <xf numFmtId="1" fontId="38" fillId="0" borderId="1" xfId="0" applyNumberFormat="1" applyFont="1" applyFill="1" applyBorder="1" applyAlignment="1">
      <alignment vertical="top" wrapText="1"/>
    </xf>
    <xf numFmtId="0" fontId="6" fillId="0" borderId="11" xfId="0" applyFont="1" applyFill="1" applyBorder="1" applyAlignment="1">
      <alignment vertical="top" wrapText="1"/>
    </xf>
    <xf numFmtId="0" fontId="38" fillId="0" borderId="5" xfId="0" applyFont="1" applyFill="1" applyBorder="1" applyAlignment="1">
      <alignment vertical="top" wrapText="1"/>
    </xf>
    <xf numFmtId="0" fontId="61" fillId="0" borderId="5" xfId="2" applyFont="1" applyFill="1" applyBorder="1" applyAlignment="1" applyProtection="1">
      <alignment vertical="top" wrapText="1"/>
    </xf>
    <xf numFmtId="0" fontId="64" fillId="0" borderId="1" xfId="0" applyFont="1" applyFill="1" applyBorder="1" applyAlignment="1">
      <alignment vertical="top" wrapText="1"/>
    </xf>
    <xf numFmtId="0" fontId="65" fillId="0" borderId="1" xfId="0" applyFont="1" applyFill="1" applyBorder="1" applyAlignment="1">
      <alignment vertical="top"/>
    </xf>
    <xf numFmtId="0" fontId="47" fillId="0" borderId="1" xfId="0" applyFont="1" applyFill="1" applyBorder="1" applyAlignment="1">
      <alignment vertical="top"/>
    </xf>
    <xf numFmtId="0" fontId="47" fillId="0" borderId="1" xfId="2" applyFont="1" applyFill="1" applyBorder="1" applyAlignment="1" applyProtection="1">
      <alignment vertical="top" wrapText="1"/>
    </xf>
    <xf numFmtId="0" fontId="66" fillId="0" borderId="1" xfId="2" applyFont="1" applyFill="1" applyBorder="1" applyAlignment="1" applyProtection="1">
      <alignment vertical="top" wrapText="1"/>
    </xf>
    <xf numFmtId="14" fontId="6" fillId="0" borderId="1" xfId="0" applyNumberFormat="1" applyFont="1" applyFill="1" applyBorder="1" applyAlignment="1">
      <alignment vertical="top" wrapText="1"/>
    </xf>
    <xf numFmtId="2" fontId="4" fillId="0" borderId="0" xfId="0" applyNumberFormat="1" applyFont="1" applyFill="1" applyAlignment="1">
      <alignment vertical="top" wrapText="1"/>
    </xf>
    <xf numFmtId="0" fontId="53" fillId="0" borderId="1" xfId="0" applyFont="1" applyFill="1" applyBorder="1" applyAlignment="1">
      <alignment vertical="top" wrapText="1"/>
    </xf>
    <xf numFmtId="0" fontId="4" fillId="0" borderId="0" xfId="0" applyFont="1" applyFill="1" applyBorder="1" applyAlignment="1">
      <alignment vertical="top" wrapText="1"/>
    </xf>
    <xf numFmtId="49" fontId="4" fillId="0" borderId="1" xfId="10" applyNumberFormat="1" applyFont="1" applyFill="1" applyBorder="1" applyAlignment="1">
      <alignment vertical="top" wrapText="1"/>
    </xf>
    <xf numFmtId="0" fontId="6" fillId="0" borderId="3" xfId="0" applyFont="1" applyFill="1" applyBorder="1" applyAlignment="1">
      <alignment vertical="top" wrapText="1"/>
    </xf>
    <xf numFmtId="4" fontId="6" fillId="0" borderId="1" xfId="0" applyNumberFormat="1" applyFont="1" applyFill="1" applyBorder="1" applyAlignment="1">
      <alignment vertical="top" wrapText="1"/>
    </xf>
    <xf numFmtId="0" fontId="38" fillId="0" borderId="11" xfId="0" applyNumberFormat="1" applyFont="1" applyFill="1" applyBorder="1" applyAlignment="1">
      <alignment vertical="top" wrapText="1"/>
    </xf>
    <xf numFmtId="49" fontId="6" fillId="0" borderId="5" xfId="0" applyNumberFormat="1" applyFont="1" applyFill="1" applyBorder="1" applyAlignment="1">
      <alignment vertical="top" wrapText="1"/>
    </xf>
    <xf numFmtId="0" fontId="42" fillId="0" borderId="0" xfId="0" applyFont="1" applyAlignment="1">
      <alignment horizontal="center" wrapText="1"/>
    </xf>
    <xf numFmtId="0" fontId="22" fillId="4" borderId="1" xfId="0" applyFont="1" applyFill="1" applyBorder="1" applyAlignment="1">
      <alignment horizontal="center" vertical="center" wrapText="1"/>
    </xf>
    <xf numFmtId="0" fontId="42" fillId="0" borderId="1" xfId="0" applyFont="1" applyBorder="1" applyAlignment="1">
      <alignment horizontal="left" vertical="top" wrapText="1"/>
    </xf>
    <xf numFmtId="3" fontId="42" fillId="0" borderId="1" xfId="0" applyNumberFormat="1" applyFont="1" applyFill="1" applyBorder="1" applyAlignment="1">
      <alignment horizontal="center" vertical="center" wrapText="1"/>
    </xf>
    <xf numFmtId="0" fontId="42" fillId="0" borderId="8" xfId="0" applyFont="1" applyFill="1" applyBorder="1" applyAlignment="1">
      <alignment horizontal="left" vertical="top" wrapText="1"/>
    </xf>
    <xf numFmtId="0" fontId="42" fillId="0" borderId="1" xfId="0" applyFont="1" applyBorder="1" applyAlignment="1">
      <alignment horizontal="left" vertical="top"/>
    </xf>
    <xf numFmtId="0" fontId="42" fillId="0" borderId="8" xfId="0" applyFont="1" applyBorder="1" applyAlignment="1">
      <alignment horizontal="left" vertical="top" wrapText="1"/>
    </xf>
    <xf numFmtId="0" fontId="42" fillId="2" borderId="1" xfId="0" applyFont="1" applyFill="1" applyBorder="1" applyAlignment="1">
      <alignment horizontal="center" vertical="center" wrapText="1"/>
    </xf>
    <xf numFmtId="0" fontId="42" fillId="0" borderId="0" xfId="0" applyFont="1" applyAlignment="1">
      <alignment horizontal="left" vertical="top" wrapText="1"/>
    </xf>
    <xf numFmtId="0" fontId="22" fillId="2" borderId="1" xfId="0" applyFont="1" applyFill="1" applyBorder="1" applyAlignment="1">
      <alignment horizontal="center" vertical="center" wrapText="1"/>
    </xf>
    <xf numFmtId="49" fontId="42" fillId="0" borderId="1" xfId="0" applyNumberFormat="1" applyFont="1" applyBorder="1" applyAlignment="1">
      <alignment horizontal="left" vertical="top" wrapText="1"/>
    </xf>
    <xf numFmtId="0" fontId="22" fillId="0" borderId="1" xfId="0" applyFont="1" applyBorder="1" applyAlignment="1">
      <alignment horizontal="left" vertical="top" wrapText="1"/>
    </xf>
    <xf numFmtId="49" fontId="42" fillId="0" borderId="14" xfId="0" applyNumberFormat="1" applyFont="1" applyBorder="1" applyAlignment="1">
      <alignment horizontal="left" vertical="top" wrapText="1"/>
    </xf>
    <xf numFmtId="0" fontId="22" fillId="0" borderId="14" xfId="0" applyFont="1" applyBorder="1" applyAlignment="1">
      <alignment horizontal="left" vertical="top" wrapText="1"/>
    </xf>
    <xf numFmtId="49" fontId="42" fillId="0" borderId="1" xfId="10" applyNumberFormat="1" applyFont="1" applyBorder="1" applyAlignment="1">
      <alignment horizontal="left" vertical="top" wrapText="1"/>
    </xf>
    <xf numFmtId="0" fontId="42" fillId="0" borderId="1" xfId="10" applyFont="1" applyBorder="1" applyAlignment="1">
      <alignment horizontal="left" vertical="top" wrapText="1"/>
    </xf>
    <xf numFmtId="0" fontId="42" fillId="0" borderId="1" xfId="10" applyFont="1" applyFill="1" applyBorder="1" applyAlignment="1">
      <alignment horizontal="left" vertical="top"/>
    </xf>
    <xf numFmtId="0" fontId="42" fillId="0" borderId="1" xfId="10" applyFont="1" applyFill="1" applyBorder="1" applyAlignment="1">
      <alignment horizontal="left" vertical="top" wrapText="1"/>
    </xf>
    <xf numFmtId="0" fontId="42" fillId="4" borderId="1" xfId="10" applyFont="1" applyFill="1" applyBorder="1" applyAlignment="1">
      <alignment horizontal="left" vertical="top"/>
    </xf>
    <xf numFmtId="0" fontId="42" fillId="4" borderId="1" xfId="10" applyFont="1" applyFill="1" applyBorder="1" applyAlignment="1">
      <alignment horizontal="left" vertical="top" wrapText="1"/>
    </xf>
    <xf numFmtId="0" fontId="22" fillId="0" borderId="1" xfId="10" applyFont="1" applyBorder="1" applyAlignment="1">
      <alignment horizontal="left" vertical="top" wrapText="1"/>
    </xf>
    <xf numFmtId="0" fontId="22" fillId="4" borderId="1" xfId="10" applyFont="1" applyFill="1" applyBorder="1" applyAlignment="1">
      <alignment horizontal="left" vertical="top" wrapText="1" shrinkToFit="1"/>
    </xf>
    <xf numFmtId="49" fontId="42" fillId="4" borderId="1" xfId="10" applyNumberFormat="1" applyFont="1" applyFill="1" applyBorder="1" applyAlignment="1">
      <alignment horizontal="left" vertical="top" wrapText="1"/>
    </xf>
    <xf numFmtId="0" fontId="22" fillId="4" borderId="1" xfId="10" applyFont="1" applyFill="1" applyBorder="1" applyAlignment="1">
      <alignment horizontal="left" vertical="top" wrapText="1"/>
    </xf>
    <xf numFmtId="49" fontId="42" fillId="4" borderId="1" xfId="10" applyNumberFormat="1" applyFont="1" applyFill="1" applyBorder="1" applyAlignment="1">
      <alignment horizontal="left" vertical="top"/>
    </xf>
    <xf numFmtId="49" fontId="42" fillId="2" borderId="1" xfId="9" applyNumberFormat="1" applyFont="1" applyFill="1" applyBorder="1" applyAlignment="1">
      <alignment horizontal="left" vertical="top" wrapText="1"/>
    </xf>
    <xf numFmtId="0" fontId="22" fillId="0" borderId="1" xfId="9" applyFont="1" applyFill="1" applyBorder="1" applyAlignment="1">
      <alignment horizontal="left" vertical="top" wrapText="1" shrinkToFit="1"/>
    </xf>
    <xf numFmtId="0" fontId="22" fillId="0" borderId="5" xfId="9" applyFont="1" applyFill="1" applyBorder="1" applyAlignment="1">
      <alignment horizontal="left" vertical="top" wrapText="1" shrinkToFit="1"/>
    </xf>
    <xf numFmtId="1" fontId="42" fillId="0" borderId="1" xfId="10" applyNumberFormat="1" applyFont="1" applyFill="1" applyBorder="1" applyAlignment="1">
      <alignment horizontal="center" vertical="center" wrapText="1"/>
    </xf>
    <xf numFmtId="1" fontId="42" fillId="0" borderId="1" xfId="10" applyNumberFormat="1" applyFont="1" applyBorder="1" applyAlignment="1">
      <alignment horizontal="center" vertical="center" wrapText="1"/>
    </xf>
    <xf numFmtId="1" fontId="22" fillId="0" borderId="1" xfId="10" applyNumberFormat="1" applyFont="1" applyBorder="1" applyAlignment="1">
      <alignment horizontal="center" vertical="center" wrapText="1"/>
    </xf>
    <xf numFmtId="1" fontId="22" fillId="4" borderId="1" xfId="10" applyNumberFormat="1" applyFont="1" applyFill="1" applyBorder="1" applyAlignment="1">
      <alignment horizontal="center" vertical="center" wrapText="1"/>
    </xf>
    <xf numFmtId="1" fontId="42" fillId="4" borderId="1" xfId="10" applyNumberFormat="1" applyFont="1" applyFill="1" applyBorder="1" applyAlignment="1">
      <alignment horizontal="center" vertical="center" wrapText="1"/>
    </xf>
    <xf numFmtId="1" fontId="22" fillId="0" borderId="1" xfId="9" applyNumberFormat="1" applyFont="1" applyFill="1" applyBorder="1" applyAlignment="1">
      <alignment horizontal="center" vertical="center" wrapText="1"/>
    </xf>
    <xf numFmtId="179" fontId="22" fillId="3" borderId="1"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180" fontId="22" fillId="0" borderId="1" xfId="0" applyNumberFormat="1" applyFont="1" applyBorder="1" applyAlignment="1">
      <alignment horizontal="center" vertical="center" wrapText="1"/>
    </xf>
    <xf numFmtId="180" fontId="22" fillId="0" borderId="1" xfId="0" applyNumberFormat="1" applyFont="1" applyFill="1" applyBorder="1" applyAlignment="1">
      <alignment horizontal="center" vertical="center" wrapText="1"/>
    </xf>
    <xf numFmtId="180" fontId="42" fillId="0" borderId="1" xfId="27" applyNumberFormat="1" applyFont="1" applyBorder="1" applyAlignment="1">
      <alignment horizontal="center" vertical="center" wrapText="1"/>
    </xf>
    <xf numFmtId="180" fontId="42" fillId="4" borderId="1" xfId="27" applyNumberFormat="1" applyFont="1" applyFill="1" applyBorder="1" applyAlignment="1">
      <alignment horizontal="center" vertical="center" wrapText="1"/>
    </xf>
    <xf numFmtId="180" fontId="22" fillId="0" borderId="1" xfId="27" applyNumberFormat="1" applyFont="1" applyBorder="1" applyAlignment="1">
      <alignment horizontal="center" vertical="center" wrapText="1"/>
    </xf>
    <xf numFmtId="180" fontId="22" fillId="4" borderId="1" xfId="27" applyNumberFormat="1" applyFont="1" applyFill="1" applyBorder="1" applyAlignment="1">
      <alignment horizontal="center" vertical="center" wrapText="1"/>
    </xf>
    <xf numFmtId="180" fontId="22" fillId="0" borderId="1" xfId="27" applyNumberFormat="1" applyFont="1" applyFill="1" applyBorder="1" applyAlignment="1">
      <alignment horizontal="center" vertical="center" wrapText="1"/>
    </xf>
    <xf numFmtId="180" fontId="42" fillId="2" borderId="1" xfId="0" applyNumberFormat="1" applyFont="1" applyFill="1" applyBorder="1" applyAlignment="1" applyProtection="1">
      <alignment horizontal="center" vertical="center" wrapText="1"/>
    </xf>
    <xf numFmtId="180" fontId="22" fillId="2" borderId="1" xfId="0" applyNumberFormat="1" applyFont="1" applyFill="1" applyBorder="1" applyAlignment="1">
      <alignment horizontal="center" vertical="center" wrapText="1"/>
    </xf>
    <xf numFmtId="180" fontId="22" fillId="0" borderId="14" xfId="0" applyNumberFormat="1" applyFont="1" applyBorder="1" applyAlignment="1">
      <alignment horizontal="center" vertical="center" wrapText="1"/>
    </xf>
    <xf numFmtId="180" fontId="22" fillId="0" borderId="1" xfId="18" applyNumberFormat="1" applyFont="1" applyBorder="1" applyAlignment="1">
      <alignment vertical="center" wrapText="1"/>
    </xf>
    <xf numFmtId="177" fontId="22" fillId="3" borderId="1" xfId="0" applyNumberFormat="1" applyFont="1" applyFill="1" applyBorder="1" applyAlignment="1">
      <alignment horizontal="center" vertical="center" wrapText="1"/>
    </xf>
    <xf numFmtId="177" fontId="22" fillId="0" borderId="1" xfId="0" applyNumberFormat="1" applyFont="1" applyBorder="1" applyAlignment="1">
      <alignment horizontal="center" vertical="center" wrapText="1"/>
    </xf>
    <xf numFmtId="177" fontId="22" fillId="0" borderId="1" xfId="0" applyNumberFormat="1" applyFont="1" applyFill="1" applyBorder="1" applyAlignment="1">
      <alignment horizontal="center" vertical="center" wrapText="1"/>
    </xf>
    <xf numFmtId="177" fontId="42" fillId="0" borderId="1" xfId="0" applyNumberFormat="1" applyFont="1" applyFill="1" applyBorder="1" applyAlignment="1">
      <alignment horizontal="center" vertical="center" wrapText="1"/>
    </xf>
    <xf numFmtId="177" fontId="42" fillId="0" borderId="1" xfId="27" applyNumberFormat="1" applyFont="1" applyBorder="1" applyAlignment="1">
      <alignment horizontal="center" vertical="center" wrapText="1"/>
    </xf>
    <xf numFmtId="177" fontId="42" fillId="4" borderId="1" xfId="27" applyNumberFormat="1" applyFont="1" applyFill="1" applyBorder="1" applyAlignment="1">
      <alignment horizontal="center" vertical="center" wrapText="1"/>
    </xf>
    <xf numFmtId="177" fontId="22" fillId="0" borderId="1" xfId="27" applyNumberFormat="1" applyFont="1" applyBorder="1" applyAlignment="1">
      <alignment horizontal="center" vertical="center" wrapText="1"/>
    </xf>
    <xf numFmtId="177" fontId="22" fillId="4" borderId="1" xfId="27" applyNumberFormat="1" applyFont="1" applyFill="1" applyBorder="1" applyAlignment="1">
      <alignment horizontal="center" vertical="center" wrapText="1"/>
    </xf>
    <xf numFmtId="177" fontId="22" fillId="0" borderId="1" xfId="27" applyNumberFormat="1" applyFont="1" applyFill="1" applyBorder="1" applyAlignment="1">
      <alignment horizontal="center" vertical="center" wrapText="1"/>
    </xf>
    <xf numFmtId="177" fontId="42" fillId="2" borderId="1" xfId="0" applyNumberFormat="1" applyFont="1" applyFill="1" applyBorder="1" applyAlignment="1" applyProtection="1">
      <alignment horizontal="center" vertical="center" wrapText="1"/>
    </xf>
    <xf numFmtId="177" fontId="22" fillId="2" borderId="1" xfId="0" applyNumberFormat="1" applyFont="1" applyFill="1" applyBorder="1" applyAlignment="1">
      <alignment horizontal="center" vertical="center" wrapText="1"/>
    </xf>
    <xf numFmtId="177" fontId="22" fillId="0" borderId="14" xfId="0" applyNumberFormat="1" applyFont="1" applyBorder="1" applyAlignment="1">
      <alignment horizontal="center" vertical="center" wrapText="1"/>
    </xf>
    <xf numFmtId="177" fontId="22" fillId="0" borderId="29" xfId="0" applyNumberFormat="1" applyFont="1" applyBorder="1" applyAlignment="1">
      <alignment horizontal="center" vertical="center" wrapText="1"/>
    </xf>
    <xf numFmtId="177" fontId="22" fillId="0" borderId="30" xfId="0" applyNumberFormat="1" applyFont="1" applyBorder="1" applyAlignment="1">
      <alignment horizontal="center" vertical="center" wrapText="1"/>
    </xf>
    <xf numFmtId="177" fontId="22" fillId="0" borderId="1" xfId="18" applyNumberFormat="1" applyFont="1" applyBorder="1" applyAlignment="1">
      <alignment vertical="center" wrapText="1"/>
    </xf>
    <xf numFmtId="177" fontId="22" fillId="0" borderId="14" xfId="0" applyNumberFormat="1" applyFont="1" applyFill="1" applyBorder="1" applyAlignment="1">
      <alignment horizontal="center" vertical="center" wrapText="1"/>
    </xf>
    <xf numFmtId="0" fontId="7" fillId="0" borderId="0" xfId="0" applyFont="1" applyAlignment="1">
      <alignment horizontal="center" wrapText="1"/>
    </xf>
    <xf numFmtId="0" fontId="7" fillId="0" borderId="0" xfId="0" applyFont="1" applyAlignment="1">
      <alignment wrapText="1"/>
    </xf>
    <xf numFmtId="0" fontId="6" fillId="0" borderId="0" xfId="0" applyFont="1" applyBorder="1" applyAlignment="1">
      <alignment horizontal="center" vertical="top" wrapText="1"/>
    </xf>
    <xf numFmtId="0" fontId="7" fillId="0" borderId="0" xfId="0" applyFont="1" applyAlignment="1">
      <alignment horizontal="left" wrapText="1"/>
    </xf>
    <xf numFmtId="0" fontId="45" fillId="0" borderId="1" xfId="0" applyFont="1" applyFill="1" applyBorder="1" applyAlignment="1">
      <alignment horizontal="center" vertical="top" wrapText="1"/>
    </xf>
    <xf numFmtId="0" fontId="45" fillId="0" borderId="1" xfId="0" applyFont="1" applyFill="1" applyBorder="1" applyAlignment="1">
      <alignment horizontal="center" vertical="top"/>
    </xf>
    <xf numFmtId="14" fontId="45" fillId="0" borderId="1" xfId="0" applyNumberFormat="1" applyFont="1" applyFill="1" applyBorder="1" applyAlignment="1">
      <alignment horizontal="center" vertical="top"/>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14" fontId="45" fillId="0" borderId="1" xfId="0" applyNumberFormat="1" applyFont="1" applyFill="1" applyBorder="1" applyAlignment="1">
      <alignment horizontal="center" vertical="center" wrapText="1"/>
    </xf>
    <xf numFmtId="0" fontId="7" fillId="0" borderId="2" xfId="0" applyFont="1" applyBorder="1" applyAlignment="1">
      <alignment wrapText="1"/>
    </xf>
    <xf numFmtId="0" fontId="47" fillId="0" borderId="0" xfId="0" applyFont="1">
      <alignment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top" wrapText="1"/>
    </xf>
    <xf numFmtId="49" fontId="7" fillId="3"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166" fontId="28" fillId="3" borderId="1" xfId="0" applyNumberFormat="1" applyFont="1" applyFill="1" applyBorder="1" applyAlignment="1">
      <alignment horizontal="center" vertical="center" wrapText="1"/>
    </xf>
    <xf numFmtId="0" fontId="7" fillId="0" borderId="0" xfId="0" applyFont="1" applyAlignment="1">
      <alignment horizontal="right" wrapText="1"/>
    </xf>
    <xf numFmtId="179" fontId="22" fillId="0" borderId="0" xfId="0" applyNumberFormat="1" applyFont="1" applyBorder="1" applyAlignment="1">
      <alignment vertical="top" wrapText="1"/>
    </xf>
    <xf numFmtId="180" fontId="42" fillId="0" borderId="1" xfId="0" applyNumberFormat="1" applyFont="1" applyFill="1" applyBorder="1" applyAlignment="1">
      <alignment vertical="center" wrapText="1"/>
    </xf>
    <xf numFmtId="3" fontId="16" fillId="0" borderId="1" xfId="10" applyNumberFormat="1" applyFont="1" applyBorder="1" applyAlignment="1">
      <alignment horizontal="center" vertical="center" wrapText="1"/>
    </xf>
    <xf numFmtId="166" fontId="13" fillId="0" borderId="1" xfId="0" applyNumberFormat="1" applyFont="1" applyFill="1" applyBorder="1" applyAlignment="1" applyProtection="1">
      <alignment horizontal="center" vertical="center" wrapText="1"/>
      <protection locked="0"/>
    </xf>
    <xf numFmtId="166" fontId="14" fillId="4" borderId="1" xfId="0" applyNumberFormat="1" applyFont="1" applyFill="1" applyBorder="1" applyAlignment="1" applyProtection="1">
      <alignment horizontal="center" vertical="center" wrapText="1"/>
    </xf>
    <xf numFmtId="166" fontId="14" fillId="3" borderId="1" xfId="0" applyNumberFormat="1" applyFont="1" applyFill="1" applyBorder="1" applyAlignment="1" applyProtection="1">
      <alignment horizontal="center" vertical="center" wrapText="1"/>
      <protection locked="0"/>
    </xf>
    <xf numFmtId="166" fontId="14" fillId="6" borderId="1" xfId="0" applyNumberFormat="1" applyFont="1" applyFill="1" applyBorder="1" applyAlignment="1" applyProtection="1">
      <alignment horizontal="center" vertical="center" wrapText="1"/>
      <protection locked="0"/>
    </xf>
    <xf numFmtId="166" fontId="20" fillId="0" borderId="1" xfId="0" applyNumberFormat="1" applyFont="1" applyFill="1" applyBorder="1" applyAlignment="1">
      <alignment wrapText="1"/>
    </xf>
    <xf numFmtId="166" fontId="20" fillId="4" borderId="1" xfId="0" applyNumberFormat="1" applyFont="1" applyFill="1" applyBorder="1" applyAlignment="1">
      <alignment wrapText="1"/>
    </xf>
    <xf numFmtId="49" fontId="4" fillId="0" borderId="1" xfId="0" applyNumberFormat="1" applyFont="1" applyBorder="1" applyAlignment="1">
      <alignment horizontal="center" vertical="center" wrapText="1"/>
    </xf>
    <xf numFmtId="0" fontId="9" fillId="0" borderId="0" xfId="0" applyFont="1" applyAlignment="1">
      <alignment horizontal="center" vertical="top" wrapText="1"/>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39" fillId="0" borderId="1" xfId="0" applyFont="1" applyBorder="1" applyAlignment="1">
      <alignment vertical="center" wrapText="1"/>
    </xf>
    <xf numFmtId="0" fontId="3" fillId="0" borderId="5" xfId="0" applyNumberFormat="1" applyFont="1" applyBorder="1" applyAlignment="1">
      <alignment horizontal="center" vertical="center"/>
    </xf>
    <xf numFmtId="0" fontId="5" fillId="0" borderId="5"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4" fontId="14" fillId="0" borderId="5"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0" fontId="15" fillId="0" borderId="5" xfId="0" applyFont="1" applyBorder="1" applyAlignment="1">
      <alignment vertical="center" wrapText="1"/>
    </xf>
    <xf numFmtId="0" fontId="15" fillId="0" borderId="1" xfId="0" applyFont="1" applyBorder="1" applyAlignment="1">
      <alignment horizontal="center" vertical="center" wrapText="1"/>
    </xf>
    <xf numFmtId="0" fontId="3" fillId="0" borderId="0" xfId="0" applyFont="1" applyAlignment="1">
      <alignment horizontal="center" vertical="center" wrapText="1"/>
    </xf>
    <xf numFmtId="0" fontId="15" fillId="0" borderId="1"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0" fontId="15" fillId="0" borderId="1" xfId="0" applyFont="1" applyBorder="1" applyAlignment="1">
      <alignment vertical="center" wrapText="1"/>
    </xf>
    <xf numFmtId="14" fontId="5" fillId="0" borderId="14" xfId="0" applyNumberFormat="1" applyFont="1" applyFill="1" applyBorder="1" applyAlignment="1">
      <alignment horizontal="right" vertical="center" wrapText="1"/>
    </xf>
    <xf numFmtId="168" fontId="5" fillId="0" borderId="14" xfId="0" applyNumberFormat="1" applyFont="1" applyFill="1" applyBorder="1" applyAlignment="1">
      <alignment horizontal="right" vertical="center" wrapText="1"/>
    </xf>
    <xf numFmtId="0" fontId="5" fillId="0" borderId="14" xfId="0" applyFont="1" applyFill="1" applyBorder="1" applyAlignment="1">
      <alignment horizontal="right" vertical="center" wrapText="1"/>
    </xf>
    <xf numFmtId="169" fontId="5" fillId="0" borderId="14" xfId="0" applyNumberFormat="1" applyFont="1" applyFill="1" applyBorder="1" applyAlignment="1">
      <alignment horizontal="right" vertical="center" wrapText="1"/>
    </xf>
    <xf numFmtId="170" fontId="5" fillId="0" borderId="14" xfId="0" applyNumberFormat="1" applyFont="1" applyFill="1" applyBorder="1" applyAlignment="1">
      <alignment horizontal="right" vertical="center" wrapText="1"/>
    </xf>
    <xf numFmtId="171" fontId="5" fillId="0" borderId="14" xfId="0" applyNumberFormat="1" applyFont="1" applyFill="1" applyBorder="1" applyAlignment="1">
      <alignment horizontal="right" vertical="center" wrapText="1"/>
    </xf>
    <xf numFmtId="0" fontId="5" fillId="0" borderId="14" xfId="0" applyNumberFormat="1" applyFont="1" applyFill="1" applyBorder="1" applyAlignment="1">
      <alignment horizontal="right" vertical="center" wrapText="1"/>
    </xf>
    <xf numFmtId="0" fontId="5" fillId="0" borderId="15" xfId="0" applyFont="1" applyFill="1" applyBorder="1" applyAlignment="1">
      <alignment horizontal="right" vertical="center" wrapText="1"/>
    </xf>
    <xf numFmtId="0" fontId="32" fillId="0" borderId="1" xfId="0" applyFont="1" applyBorder="1" applyAlignment="1">
      <alignment horizontal="center" vertical="top" wrapText="1"/>
    </xf>
    <xf numFmtId="49" fontId="8" fillId="0" borderId="1" xfId="0" applyNumberFormat="1" applyFont="1" applyBorder="1" applyAlignment="1">
      <alignment horizontal="center" vertical="center" wrapText="1"/>
    </xf>
    <xf numFmtId="4" fontId="23" fillId="0" borderId="1" xfId="0" applyNumberFormat="1" applyFont="1" applyFill="1" applyBorder="1" applyAlignment="1" applyProtection="1">
      <alignment horizontal="center" vertical="center" wrapText="1"/>
    </xf>
    <xf numFmtId="0" fontId="68" fillId="0" borderId="1" xfId="0" applyFont="1" applyBorder="1" applyAlignment="1">
      <alignment horizontal="center" vertical="top" wrapText="1"/>
    </xf>
    <xf numFmtId="49" fontId="69" fillId="0" borderId="1" xfId="0" applyNumberFormat="1" applyFont="1" applyBorder="1" applyAlignment="1">
      <alignment horizontal="center" vertical="center" wrapText="1"/>
    </xf>
    <xf numFmtId="4" fontId="69" fillId="0" borderId="1" xfId="0" applyNumberFormat="1" applyFont="1" applyFill="1" applyBorder="1" applyAlignment="1" applyProtection="1">
      <alignment horizontal="center" vertical="center" wrapText="1"/>
      <protection locked="0"/>
    </xf>
    <xf numFmtId="4" fontId="6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3" fillId="0" borderId="1" xfId="0" applyFont="1" applyFill="1" applyBorder="1" applyAlignment="1">
      <alignment horizontal="left" vertical="center" wrapText="1"/>
    </xf>
    <xf numFmtId="49" fontId="3" fillId="0" borderId="1" xfId="0" applyNumberFormat="1" applyFont="1" applyBorder="1" applyAlignment="1">
      <alignment horizontal="center" vertical="top" wrapText="1"/>
    </xf>
    <xf numFmtId="10" fontId="14" fillId="0" borderId="1" xfId="19"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45" fillId="0" borderId="1" xfId="0" applyFont="1" applyBorder="1" applyAlignment="1">
      <alignment vertical="top" wrapText="1"/>
    </xf>
    <xf numFmtId="49" fontId="7" fillId="4" borderId="1" xfId="0" applyNumberFormat="1" applyFont="1" applyFill="1" applyBorder="1" applyAlignment="1">
      <alignment horizontal="center" vertical="center" wrapText="1"/>
    </xf>
    <xf numFmtId="4" fontId="15" fillId="0" borderId="1" xfId="0" applyNumberFormat="1" applyFont="1" applyBorder="1" applyAlignment="1">
      <alignment horizontal="center" vertical="center" wrapText="1"/>
    </xf>
    <xf numFmtId="10" fontId="15" fillId="0" borderId="1" xfId="19" applyNumberFormat="1" applyFont="1" applyBorder="1" applyAlignment="1">
      <alignment horizontal="center" vertical="center" wrapText="1"/>
    </xf>
    <xf numFmtId="0" fontId="45" fillId="0" borderId="1" xfId="0" applyFont="1" applyFill="1" applyBorder="1" applyAlignment="1">
      <alignment vertical="top"/>
    </xf>
    <xf numFmtId="0" fontId="22" fillId="0" borderId="1" xfId="0" applyFont="1" applyFill="1" applyBorder="1" applyAlignment="1">
      <alignment vertical="top" wrapText="1"/>
    </xf>
    <xf numFmtId="3" fontId="1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36"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49" fontId="36"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70" fillId="0" borderId="1" xfId="2"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28" fillId="0" borderId="14" xfId="0" applyFont="1" applyFill="1" applyBorder="1" applyAlignment="1">
      <alignment horizontal="center" vertical="center" wrapText="1"/>
    </xf>
    <xf numFmtId="0" fontId="7" fillId="0" borderId="0" xfId="0" applyFont="1" applyAlignment="1">
      <alignment horizontal="center" vertical="center" wrapText="1"/>
    </xf>
    <xf numFmtId="0" fontId="14"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wrapText="1"/>
    </xf>
    <xf numFmtId="181" fontId="14"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0" fontId="71" fillId="0" borderId="0" xfId="0" applyFont="1">
      <alignment wrapText="1"/>
    </xf>
    <xf numFmtId="0" fontId="51" fillId="0" borderId="1" xfId="0" applyFont="1" applyBorder="1" applyAlignment="1">
      <alignment horizontal="left" vertical="top" wrapText="1"/>
    </xf>
    <xf numFmtId="49" fontId="51" fillId="0" borderId="1" xfId="0" applyNumberFormat="1" applyFont="1" applyFill="1" applyBorder="1" applyAlignment="1">
      <alignment horizontal="left" vertical="top" wrapText="1"/>
    </xf>
    <xf numFmtId="0" fontId="51" fillId="0" borderId="1" xfId="0" applyFont="1" applyFill="1" applyBorder="1" applyAlignment="1">
      <alignment horizontal="left" vertical="top" wrapText="1"/>
    </xf>
    <xf numFmtId="0" fontId="51" fillId="0" borderId="1" xfId="0" applyFont="1" applyFill="1" applyBorder="1" applyAlignment="1">
      <alignment horizontal="center" vertical="center" wrapText="1"/>
    </xf>
    <xf numFmtId="180" fontId="51" fillId="0" borderId="1" xfId="0" applyNumberFormat="1" applyFont="1" applyFill="1" applyBorder="1" applyAlignment="1">
      <alignment horizontal="center" vertical="center" wrapText="1"/>
    </xf>
    <xf numFmtId="177" fontId="51" fillId="0" borderId="1" xfId="0" applyNumberFormat="1" applyFont="1" applyFill="1" applyBorder="1" applyAlignment="1">
      <alignment horizontal="center" vertical="center" wrapText="1"/>
    </xf>
    <xf numFmtId="180" fontId="51" fillId="0" borderId="1" xfId="0" applyNumberFormat="1" applyFont="1" applyFill="1" applyBorder="1" applyAlignment="1">
      <alignment vertical="center" wrapText="1"/>
    </xf>
    <xf numFmtId="49" fontId="51" fillId="0" borderId="1" xfId="0" applyNumberFormat="1" applyFont="1" applyBorder="1" applyAlignment="1">
      <alignment horizontal="left" vertical="top" wrapText="1"/>
    </xf>
    <xf numFmtId="49" fontId="14"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49" fontId="36" fillId="4" borderId="1" xfId="0" applyNumberFormat="1" applyFont="1" applyFill="1" applyBorder="1" applyAlignment="1">
      <alignment horizontal="center" vertical="center" wrapText="1"/>
    </xf>
    <xf numFmtId="167" fontId="36" fillId="4" borderId="1" xfId="0" applyNumberFormat="1" applyFont="1" applyFill="1" applyBorder="1" applyAlignment="1">
      <alignment horizontal="center" vertical="center" wrapText="1"/>
    </xf>
    <xf numFmtId="0" fontId="36" fillId="4" borderId="1" xfId="0" applyNumberFormat="1" applyFont="1" applyFill="1" applyBorder="1" applyAlignment="1">
      <alignment horizontal="center" vertical="center" wrapText="1"/>
    </xf>
    <xf numFmtId="2" fontId="36" fillId="4" borderId="1" xfId="0" applyNumberFormat="1" applyFont="1" applyFill="1" applyBorder="1" applyAlignment="1">
      <alignment horizontal="center" vertical="center" wrapText="1"/>
    </xf>
    <xf numFmtId="14" fontId="36"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7" fontId="7" fillId="4"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67" fontId="36" fillId="0" borderId="1" xfId="0" applyNumberFormat="1" applyFont="1" applyFill="1" applyBorder="1" applyAlignment="1">
      <alignment horizontal="center" vertical="center" wrapText="1"/>
    </xf>
    <xf numFmtId="2" fontId="36" fillId="0" borderId="1" xfId="0" applyNumberFormat="1" applyFont="1" applyFill="1" applyBorder="1" applyAlignment="1">
      <alignment horizontal="center" vertical="center" wrapText="1"/>
    </xf>
    <xf numFmtId="14" fontId="36" fillId="0"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182"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72"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72"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4" fontId="7" fillId="4" borderId="1" xfId="0" applyNumberFormat="1" applyFont="1" applyFill="1" applyBorder="1" applyAlignment="1">
      <alignment horizontal="center" vertical="center" wrapText="1"/>
    </xf>
    <xf numFmtId="49" fontId="7" fillId="0" borderId="20" xfId="0" applyNumberFormat="1" applyFont="1" applyBorder="1" applyAlignment="1">
      <alignment horizontal="center" vertical="center" wrapText="1"/>
    </xf>
    <xf numFmtId="0" fontId="7" fillId="0" borderId="20" xfId="0" applyFont="1" applyBorder="1" applyAlignment="1">
      <alignment horizontal="center" vertical="center" wrapText="1"/>
    </xf>
    <xf numFmtId="172" fontId="7" fillId="0" borderId="20"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28" fillId="0" borderId="20" xfId="0" applyFont="1" applyBorder="1" applyAlignment="1">
      <alignment horizontal="center" vertical="center" wrapText="1"/>
    </xf>
    <xf numFmtId="4" fontId="7" fillId="0" borderId="20" xfId="0" applyNumberFormat="1" applyFont="1" applyBorder="1" applyAlignment="1">
      <alignment horizontal="center" vertical="center" wrapText="1"/>
    </xf>
    <xf numFmtId="14" fontId="7" fillId="0" borderId="20"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0" fontId="7" fillId="0" borderId="1" xfId="19" applyNumberFormat="1" applyFont="1" applyFill="1" applyBorder="1" applyAlignment="1" applyProtection="1">
      <alignment horizontal="center" vertical="center" wrapText="1"/>
    </xf>
    <xf numFmtId="0" fontId="7" fillId="0" borderId="3" xfId="0" applyFont="1" applyBorder="1" applyAlignment="1">
      <alignment horizontal="center" vertical="center" wrapText="1"/>
    </xf>
    <xf numFmtId="14" fontId="7" fillId="0" borderId="3"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14" fontId="7" fillId="0" borderId="3" xfId="0" applyNumberFormat="1" applyFont="1" applyFill="1" applyBorder="1" applyAlignment="1">
      <alignment horizontal="center" vertical="center" wrapText="1"/>
    </xf>
    <xf numFmtId="0" fontId="28" fillId="0" borderId="0" xfId="0" applyFont="1" applyAlignment="1">
      <alignment horizontal="center" vertical="center" wrapText="1"/>
    </xf>
    <xf numFmtId="0" fontId="28" fillId="0" borderId="31" xfId="0" applyFont="1" applyBorder="1" applyAlignment="1">
      <alignment horizontal="center" vertical="center" wrapText="1"/>
    </xf>
    <xf numFmtId="49" fontId="7" fillId="0" borderId="31" xfId="0" applyNumberFormat="1" applyFont="1" applyBorder="1" applyAlignment="1">
      <alignment horizontal="center" vertical="center" wrapText="1"/>
    </xf>
    <xf numFmtId="0" fontId="7" fillId="0" borderId="31" xfId="0" applyNumberFormat="1" applyFont="1" applyBorder="1" applyAlignment="1">
      <alignment horizontal="center" vertical="center" wrapText="1"/>
    </xf>
    <xf numFmtId="2" fontId="28" fillId="0" borderId="31" xfId="0" applyNumberFormat="1" applyFont="1" applyBorder="1" applyAlignment="1">
      <alignment horizontal="center" vertical="center" wrapText="1"/>
    </xf>
    <xf numFmtId="4" fontId="7" fillId="0" borderId="31" xfId="0" applyNumberFormat="1" applyFont="1" applyBorder="1" applyAlignment="1">
      <alignment horizontal="center" vertical="center" wrapText="1"/>
    </xf>
    <xf numFmtId="14" fontId="7" fillId="0" borderId="3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183" fontId="7" fillId="0" borderId="13" xfId="0" applyNumberFormat="1" applyFont="1" applyBorder="1" applyAlignment="1">
      <alignment horizontal="center" vertical="center" wrapText="1"/>
    </xf>
    <xf numFmtId="167" fontId="7" fillId="0" borderId="1" xfId="0" applyNumberFormat="1" applyFont="1" applyBorder="1" applyAlignment="1">
      <alignment horizontal="center" vertical="center" wrapText="1"/>
    </xf>
    <xf numFmtId="183" fontId="7" fillId="0" borderId="3"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0" fontId="45" fillId="4" borderId="1" xfId="0" applyFont="1" applyFill="1" applyBorder="1" applyAlignment="1">
      <alignment horizontal="center" vertical="center" wrapText="1"/>
    </xf>
    <xf numFmtId="2" fontId="22" fillId="4" borderId="1" xfId="0" applyNumberFormat="1" applyFont="1" applyFill="1" applyBorder="1" applyAlignment="1">
      <alignment horizontal="center" vertical="center" wrapText="1"/>
    </xf>
    <xf numFmtId="49" fontId="42" fillId="4" borderId="1" xfId="0" applyNumberFormat="1" applyFont="1" applyFill="1" applyBorder="1" applyAlignment="1">
      <alignment horizontal="center" vertical="center" wrapText="1"/>
    </xf>
    <xf numFmtId="0" fontId="42" fillId="4" borderId="1" xfId="0" applyFont="1" applyFill="1" applyBorder="1" applyAlignment="1">
      <alignment horizontal="center" vertical="center" wrapText="1"/>
    </xf>
    <xf numFmtId="2" fontId="42" fillId="4" borderId="1" xfId="0" applyNumberFormat="1" applyFont="1" applyFill="1" applyBorder="1" applyAlignment="1">
      <alignment horizontal="center" vertical="center" wrapText="1"/>
    </xf>
    <xf numFmtId="49" fontId="42" fillId="4" borderId="14"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73" fillId="0" borderId="1" xfId="0" applyFont="1" applyBorder="1" applyAlignment="1">
      <alignment horizontal="left" vertical="center" wrapText="1"/>
    </xf>
    <xf numFmtId="0" fontId="73" fillId="0" borderId="1" xfId="0" applyFont="1" applyFill="1" applyBorder="1" applyAlignment="1">
      <alignment horizontal="center" vertical="center" wrapText="1"/>
    </xf>
    <xf numFmtId="2" fontId="73" fillId="0" borderId="1" xfId="0" applyNumberFormat="1" applyFont="1" applyFill="1" applyBorder="1" applyAlignment="1">
      <alignment horizontal="center" vertical="center" wrapText="1"/>
    </xf>
    <xf numFmtId="2" fontId="51" fillId="0" borderId="1" xfId="0" applyNumberFormat="1" applyFont="1" applyFill="1" applyBorder="1" applyAlignment="1">
      <alignment horizontal="center" vertical="center" wrapText="1"/>
    </xf>
    <xf numFmtId="1" fontId="14" fillId="0" borderId="1" xfId="0" applyNumberFormat="1" applyFont="1" applyBorder="1" applyAlignment="1">
      <alignment horizontal="center" vertical="center" wrapText="1"/>
    </xf>
    <xf numFmtId="14" fontId="14" fillId="0" borderId="1" xfId="0" applyNumberFormat="1" applyFont="1" applyFill="1" applyBorder="1" applyAlignment="1">
      <alignment horizontal="center" vertical="center" wrapText="1"/>
    </xf>
    <xf numFmtId="49" fontId="43" fillId="0" borderId="1" xfId="0" applyNumberFormat="1" applyFont="1" applyBorder="1" applyAlignment="1">
      <alignment horizontal="center" vertical="center" wrapText="1"/>
    </xf>
    <xf numFmtId="0" fontId="28" fillId="0" borderId="1" xfId="0" applyFont="1" applyFill="1" applyBorder="1" applyAlignment="1">
      <alignment horizontal="center" vertical="top" wrapText="1"/>
    </xf>
    <xf numFmtId="0" fontId="28" fillId="0" borderId="1" xfId="0" applyFont="1" applyFill="1" applyBorder="1" applyAlignment="1">
      <alignment vertical="top"/>
    </xf>
    <xf numFmtId="0" fontId="28" fillId="0" borderId="1" xfId="0" applyFont="1" applyFill="1" applyBorder="1" applyAlignment="1">
      <alignment horizontal="center" vertical="top"/>
    </xf>
    <xf numFmtId="0" fontId="28" fillId="0" borderId="1" xfId="0" applyFont="1" applyFill="1" applyBorder="1" applyAlignment="1">
      <alignment vertical="top" wrapText="1"/>
    </xf>
    <xf numFmtId="0" fontId="74" fillId="0" borderId="1" xfId="2" applyFont="1" applyFill="1" applyBorder="1" applyAlignment="1" applyProtection="1">
      <alignment vertical="top" wrapText="1"/>
    </xf>
    <xf numFmtId="49" fontId="42" fillId="0" borderId="1" xfId="0" applyNumberFormat="1" applyFont="1" applyFill="1" applyBorder="1" applyAlignment="1">
      <alignment horizontal="center" vertical="center" wrapText="1"/>
    </xf>
    <xf numFmtId="2" fontId="42" fillId="0" borderId="1" xfId="0" applyNumberFormat="1" applyFont="1" applyFill="1" applyBorder="1" applyAlignment="1">
      <alignment horizontal="center" vertical="center" wrapText="1"/>
    </xf>
    <xf numFmtId="14" fontId="42" fillId="0" borderId="1" xfId="0" applyNumberFormat="1" applyFont="1" applyFill="1" applyBorder="1" applyAlignment="1">
      <alignment horizontal="center" vertical="center" wrapText="1"/>
    </xf>
    <xf numFmtId="49" fontId="7" fillId="0" borderId="1" xfId="0" applyNumberFormat="1" applyFont="1" applyBorder="1">
      <alignment wrapText="1"/>
    </xf>
    <xf numFmtId="0" fontId="7" fillId="0" borderId="1" xfId="0" applyFont="1" applyBorder="1">
      <alignment wrapText="1"/>
    </xf>
    <xf numFmtId="2" fontId="4" fillId="0" borderId="5" xfId="0" applyNumberFormat="1" applyFont="1" applyBorder="1" applyAlignment="1">
      <alignment horizontal="center" vertical="center" wrapText="1"/>
    </xf>
    <xf numFmtId="0" fontId="46" fillId="0" borderId="1" xfId="0" applyFont="1" applyBorder="1" applyAlignment="1">
      <alignment horizontal="center" vertical="center" wrapText="1"/>
    </xf>
    <xf numFmtId="0" fontId="46" fillId="0" borderId="0" xfId="0" applyFont="1" applyAlignment="1">
      <alignment horizontal="center" vertical="center" wrapText="1"/>
    </xf>
    <xf numFmtId="0" fontId="46" fillId="0" borderId="5" xfId="0" applyFont="1" applyBorder="1" applyAlignment="1">
      <alignment horizontal="center" vertical="center" wrapText="1"/>
    </xf>
    <xf numFmtId="0" fontId="15" fillId="0" borderId="1" xfId="4" applyFont="1" applyBorder="1" applyAlignment="1">
      <alignment horizontal="center"/>
    </xf>
    <xf numFmtId="0" fontId="15" fillId="0" borderId="1" xfId="5" applyFont="1" applyBorder="1" applyAlignment="1">
      <alignment horizontal="center"/>
    </xf>
    <xf numFmtId="4" fontId="15" fillId="3" borderId="1" xfId="0" applyNumberFormat="1" applyFont="1" applyFill="1" applyBorder="1" applyAlignment="1">
      <alignment horizontal="center" vertical="center" wrapText="1"/>
    </xf>
    <xf numFmtId="0" fontId="41" fillId="0" borderId="1" xfId="0" applyFont="1" applyBorder="1" applyAlignment="1">
      <alignment horizontal="left" vertical="center" wrapText="1"/>
    </xf>
    <xf numFmtId="2" fontId="75" fillId="0" borderId="1" xfId="26" applyNumberFormat="1" applyFont="1" applyBorder="1" applyAlignment="1">
      <alignment horizontal="center" vertical="center" wrapText="1"/>
    </xf>
    <xf numFmtId="0" fontId="75" fillId="0" borderId="1" xfId="3" applyFont="1" applyBorder="1" applyAlignment="1">
      <alignment horizontal="center" vertical="center" wrapText="1"/>
    </xf>
    <xf numFmtId="0" fontId="75" fillId="0" borderId="1" xfId="0" applyFont="1" applyBorder="1" applyAlignment="1">
      <alignment horizontal="center" vertical="center" wrapText="1"/>
    </xf>
    <xf numFmtId="0" fontId="42" fillId="0" borderId="1" xfId="0" applyFont="1" applyBorder="1">
      <alignment wrapText="1"/>
    </xf>
    <xf numFmtId="49" fontId="14" fillId="0" borderId="1" xfId="19"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0" borderId="0" xfId="0" applyNumberFormat="1" applyFont="1">
      <alignment wrapText="1"/>
    </xf>
    <xf numFmtId="0" fontId="7" fillId="4" borderId="1" xfId="0" applyNumberFormat="1" applyFont="1" applyFill="1" applyBorder="1" applyAlignment="1">
      <alignment horizontal="left" wrapText="1" shrinkToFit="1"/>
    </xf>
    <xf numFmtId="49" fontId="76" fillId="0" borderId="1" xfId="0" applyNumberFormat="1" applyFont="1" applyBorder="1" applyAlignment="1">
      <alignment horizontal="center" vertical="center" textRotation="90"/>
    </xf>
    <xf numFmtId="49" fontId="56" fillId="0" borderId="1" xfId="0" applyNumberFormat="1" applyFont="1" applyBorder="1" applyAlignment="1">
      <alignment horizontal="center" vertical="center" textRotation="90"/>
    </xf>
    <xf numFmtId="49" fontId="4" fillId="0" borderId="1" xfId="0" applyNumberFormat="1" applyFont="1" applyBorder="1" applyAlignment="1">
      <alignment horizontal="center" vertical="center" textRotation="90"/>
    </xf>
    <xf numFmtId="49" fontId="56" fillId="0" borderId="3" xfId="0" applyNumberFormat="1" applyFont="1" applyBorder="1" applyAlignment="1">
      <alignment horizontal="center" vertical="center" textRotation="90"/>
    </xf>
    <xf numFmtId="49" fontId="4" fillId="0" borderId="1" xfId="0" applyNumberFormat="1" applyFont="1" applyBorder="1" applyAlignment="1">
      <alignment horizontal="center" vertical="center" textRotation="90" wrapText="1"/>
    </xf>
    <xf numFmtId="4" fontId="4" fillId="0" borderId="1" xfId="0" applyNumberFormat="1" applyFont="1" applyBorder="1" applyAlignment="1">
      <alignment horizontal="center" vertical="center" textRotation="90"/>
    </xf>
    <xf numFmtId="49" fontId="15" fillId="0" borderId="1" xfId="0" applyNumberFormat="1" applyFont="1" applyBorder="1" applyAlignment="1">
      <alignment horizontal="center" vertical="center" textRotation="90" wrapText="1"/>
    </xf>
    <xf numFmtId="49" fontId="43" fillId="4" borderId="1" xfId="0" applyNumberFormat="1" applyFont="1" applyFill="1" applyBorder="1" applyAlignment="1">
      <alignment horizontal="center" vertical="center" textRotation="90"/>
    </xf>
    <xf numFmtId="49" fontId="56" fillId="7" borderId="1" xfId="0" applyNumberFormat="1" applyFont="1" applyFill="1" applyBorder="1" applyAlignment="1">
      <alignment horizontal="center" vertical="center" textRotation="90"/>
    </xf>
    <xf numFmtId="49" fontId="15" fillId="4" borderId="1" xfId="0" applyNumberFormat="1" applyFont="1" applyFill="1" applyBorder="1" applyAlignment="1">
      <alignment horizontal="center" vertical="center" textRotation="90" wrapText="1"/>
    </xf>
    <xf numFmtId="49" fontId="15" fillId="0" borderId="1" xfId="0" applyNumberFormat="1" applyFont="1" applyBorder="1" applyAlignment="1">
      <alignment horizontal="left" vertical="center" textRotation="90" wrapText="1"/>
    </xf>
    <xf numFmtId="49" fontId="76" fillId="0" borderId="1" xfId="0" applyNumberFormat="1" applyFont="1" applyBorder="1" applyAlignment="1">
      <alignment horizontal="center" vertical="center" textRotation="90" wrapText="1"/>
    </xf>
    <xf numFmtId="49" fontId="15" fillId="4" borderId="1" xfId="0" applyNumberFormat="1" applyFont="1" applyFill="1" applyBorder="1" applyAlignment="1">
      <alignment horizontal="center" vertical="center" wrapText="1"/>
    </xf>
    <xf numFmtId="1" fontId="15" fillId="4" borderId="1" xfId="0" applyNumberFormat="1" applyFont="1" applyFill="1" applyBorder="1" applyAlignment="1">
      <alignment horizontal="center" vertical="center" wrapText="1"/>
    </xf>
    <xf numFmtId="4" fontId="15" fillId="4" borderId="1" xfId="0" applyNumberFormat="1" applyFont="1" applyFill="1" applyBorder="1" applyAlignment="1">
      <alignment horizontal="center" vertical="center" wrapText="1"/>
    </xf>
    <xf numFmtId="10" fontId="15" fillId="4" borderId="1" xfId="19"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49" fontId="15" fillId="0" borderId="1" xfId="0" applyNumberFormat="1" applyFont="1" applyBorder="1" applyAlignment="1" applyProtection="1">
      <alignment horizontal="center" vertical="center" textRotation="90"/>
      <protection locked="0"/>
    </xf>
    <xf numFmtId="49" fontId="56" fillId="0" borderId="1" xfId="0" applyNumberFormat="1" applyFont="1" applyBorder="1" applyAlignment="1" applyProtection="1">
      <alignment horizontal="center" vertical="center" textRotation="90"/>
      <protection locked="0"/>
    </xf>
    <xf numFmtId="49" fontId="7" fillId="0" borderId="1" xfId="0" applyNumberFormat="1" applyFont="1" applyBorder="1" applyAlignment="1" applyProtection="1">
      <alignment horizontal="center" vertical="center" textRotation="90"/>
      <protection locked="0"/>
    </xf>
    <xf numFmtId="49" fontId="77" fillId="0" borderId="1" xfId="0" applyNumberFormat="1" applyFont="1" applyBorder="1" applyAlignment="1" applyProtection="1">
      <alignment horizontal="center" vertical="center" textRotation="90"/>
      <protection locked="0"/>
    </xf>
    <xf numFmtId="49" fontId="4" fillId="0" borderId="1" xfId="0" applyNumberFormat="1" applyFont="1" applyBorder="1" applyAlignment="1" applyProtection="1">
      <alignment horizontal="center" vertical="center" textRotation="90"/>
      <protection locked="0"/>
    </xf>
    <xf numFmtId="49" fontId="4" fillId="0" borderId="1" xfId="0" applyNumberFormat="1" applyFont="1" applyBorder="1" applyAlignment="1" applyProtection="1">
      <alignment horizontal="center" vertical="center" textRotation="90" wrapText="1"/>
      <protection locked="0"/>
    </xf>
    <xf numFmtId="49" fontId="43" fillId="4" borderId="1" xfId="0" applyNumberFormat="1" applyFont="1" applyFill="1" applyBorder="1" applyAlignment="1" applyProtection="1">
      <alignment horizontal="center" vertical="center" textRotation="90"/>
      <protection locked="0"/>
    </xf>
    <xf numFmtId="49" fontId="56" fillId="7" borderId="1" xfId="0" applyNumberFormat="1" applyFont="1" applyFill="1" applyBorder="1" applyAlignment="1" applyProtection="1">
      <alignment horizontal="center" vertical="center" textRotation="90"/>
      <protection locked="0"/>
    </xf>
    <xf numFmtId="0" fontId="5" fillId="0" borderId="1" xfId="0" applyFont="1" applyBorder="1" applyAlignment="1">
      <alignment horizontal="center" vertical="center" wrapText="1"/>
    </xf>
    <xf numFmtId="0" fontId="14" fillId="0" borderId="1" xfId="19" applyNumberFormat="1" applyFont="1" applyBorder="1" applyAlignment="1">
      <alignment horizontal="center" vertical="center" wrapText="1"/>
    </xf>
    <xf numFmtId="0" fontId="3" fillId="0" borderId="0" xfId="0" applyFont="1">
      <alignment wrapText="1"/>
    </xf>
    <xf numFmtId="49" fontId="7" fillId="0" borderId="1" xfId="0" applyNumberFormat="1" applyFont="1" applyBorder="1" applyAlignment="1">
      <alignment vertical="center" wrapText="1"/>
    </xf>
    <xf numFmtId="0" fontId="42" fillId="0" borderId="1" xfId="0" applyFont="1" applyFill="1" applyBorder="1" applyAlignment="1">
      <alignment vertical="top"/>
    </xf>
    <xf numFmtId="0" fontId="22" fillId="0" borderId="1" xfId="0" applyFont="1" applyFill="1" applyBorder="1" applyAlignment="1">
      <alignment horizontal="center" vertical="top" wrapText="1"/>
    </xf>
    <xf numFmtId="49" fontId="45" fillId="0" borderId="1" xfId="0" applyNumberFormat="1" applyFont="1" applyBorder="1" applyAlignment="1">
      <alignment vertical="top" wrapText="1"/>
    </xf>
    <xf numFmtId="0" fontId="45" fillId="0" borderId="1" xfId="0" applyFont="1" applyFill="1" applyBorder="1" applyAlignment="1">
      <alignment vertical="top" wrapText="1"/>
    </xf>
    <xf numFmtId="0" fontId="22" fillId="0" borderId="1" xfId="0" applyFont="1" applyBorder="1" applyAlignment="1">
      <alignment vertical="top" wrapText="1"/>
    </xf>
    <xf numFmtId="0" fontId="78" fillId="0" borderId="1" xfId="2" applyFont="1" applyFill="1" applyBorder="1" applyAlignment="1" applyProtection="1">
      <alignment vertical="top" wrapText="1"/>
    </xf>
    <xf numFmtId="0" fontId="22" fillId="0" borderId="5" xfId="0" applyFont="1" applyBorder="1" applyAlignment="1">
      <alignment vertical="center" wrapText="1"/>
    </xf>
    <xf numFmtId="0" fontId="22" fillId="0" borderId="5" xfId="0" applyFont="1" applyFill="1" applyBorder="1" applyAlignment="1">
      <alignment vertical="center" wrapText="1"/>
    </xf>
    <xf numFmtId="0" fontId="22" fillId="0" borderId="1" xfId="0" applyFont="1" applyFill="1" applyBorder="1" applyAlignment="1">
      <alignment vertical="center" wrapText="1"/>
    </xf>
    <xf numFmtId="0" fontId="22" fillId="0" borderId="5" xfId="0" applyFont="1" applyFill="1" applyBorder="1" applyAlignment="1">
      <alignment vertical="center"/>
    </xf>
    <xf numFmtId="0" fontId="78" fillId="0" borderId="1" xfId="2" applyFont="1" applyBorder="1" applyAlignment="1" applyProtection="1">
      <alignment vertical="top" wrapText="1"/>
    </xf>
    <xf numFmtId="0" fontId="22" fillId="0" borderId="1" xfId="0" applyFont="1" applyBorder="1" applyAlignment="1">
      <alignment vertical="top"/>
    </xf>
    <xf numFmtId="0" fontId="78" fillId="0" borderId="1" xfId="2" applyFont="1" applyFill="1" applyBorder="1" applyAlignment="1" applyProtection="1">
      <alignment vertical="top"/>
    </xf>
    <xf numFmtId="1" fontId="22" fillId="0" borderId="1" xfId="0" applyNumberFormat="1" applyFont="1" applyFill="1" applyBorder="1" applyAlignment="1">
      <alignment horizontal="center" vertical="top" wrapText="1"/>
    </xf>
    <xf numFmtId="0" fontId="22" fillId="0" borderId="1" xfId="0" applyFont="1" applyFill="1" applyBorder="1" applyAlignment="1">
      <alignment vertical="top"/>
    </xf>
    <xf numFmtId="0" fontId="22" fillId="0" borderId="1" xfId="0" applyFont="1" applyFill="1" applyBorder="1" applyAlignment="1">
      <alignment vertical="top" wrapText="1" shrinkToFit="1"/>
    </xf>
    <xf numFmtId="49" fontId="45" fillId="0" borderId="1" xfId="0" applyNumberFormat="1" applyFont="1" applyFill="1" applyBorder="1" applyAlignment="1">
      <alignment vertical="top" wrapText="1"/>
    </xf>
    <xf numFmtId="0" fontId="81" fillId="0" borderId="0" xfId="0" applyFont="1" applyAlignment="1">
      <alignment vertical="top" wrapText="1"/>
    </xf>
    <xf numFmtId="0" fontId="42" fillId="0" borderId="0" xfId="0" applyFont="1" applyAlignment="1">
      <alignment vertical="top" wrapText="1"/>
    </xf>
    <xf numFmtId="0" fontId="42" fillId="0" borderId="1" xfId="0" applyFont="1" applyBorder="1" applyAlignment="1">
      <alignment vertical="top" wrapText="1"/>
    </xf>
    <xf numFmtId="0" fontId="45" fillId="0" borderId="1" xfId="0" applyNumberFormat="1" applyFont="1" applyFill="1" applyBorder="1" applyAlignment="1">
      <alignment vertical="top" wrapText="1"/>
    </xf>
    <xf numFmtId="0" fontId="82" fillId="0" borderId="0" xfId="0" applyFont="1" applyAlignment="1">
      <alignment vertical="top" wrapText="1"/>
    </xf>
    <xf numFmtId="0" fontId="45" fillId="0" borderId="1" xfId="0" applyFont="1" applyBorder="1" applyAlignment="1">
      <alignment vertical="top"/>
    </xf>
    <xf numFmtId="0" fontId="45" fillId="0" borderId="1" xfId="10" applyFont="1" applyFill="1" applyBorder="1" applyAlignment="1">
      <alignment vertical="top"/>
    </xf>
    <xf numFmtId="0" fontId="45" fillId="0" borderId="1" xfId="10" applyFont="1" applyFill="1" applyBorder="1" applyAlignment="1">
      <alignment vertical="top" wrapText="1"/>
    </xf>
    <xf numFmtId="3" fontId="45" fillId="0" borderId="1" xfId="10" applyNumberFormat="1" applyFont="1" applyFill="1" applyBorder="1" applyAlignment="1">
      <alignment vertical="top"/>
    </xf>
    <xf numFmtId="0" fontId="45" fillId="0" borderId="1" xfId="0" applyFont="1" applyFill="1" applyBorder="1" applyAlignment="1">
      <alignment vertical="center" wrapText="1"/>
    </xf>
    <xf numFmtId="0" fontId="45" fillId="0" borderId="1" xfId="0" applyFont="1" applyBorder="1" applyAlignment="1">
      <alignment vertical="center" wrapText="1"/>
    </xf>
    <xf numFmtId="49" fontId="79" fillId="0" borderId="1" xfId="2" applyNumberFormat="1" applyFont="1" applyFill="1" applyBorder="1" applyAlignment="1" applyProtection="1">
      <alignment vertical="top" wrapText="1"/>
    </xf>
    <xf numFmtId="49" fontId="22" fillId="0" borderId="1" xfId="0" applyNumberFormat="1" applyFont="1" applyBorder="1" applyAlignment="1">
      <alignment vertical="top" wrapText="1"/>
    </xf>
    <xf numFmtId="0" fontId="42" fillId="0" borderId="0" xfId="0" applyFont="1" applyAlignment="1">
      <alignment vertical="center" wrapText="1"/>
    </xf>
    <xf numFmtId="1" fontId="42" fillId="0" borderId="1" xfId="0" applyNumberFormat="1" applyFont="1" applyBorder="1" applyAlignment="1">
      <alignment vertical="top" wrapText="1"/>
    </xf>
    <xf numFmtId="49" fontId="42" fillId="0" borderId="1" xfId="0" applyNumberFormat="1" applyFont="1" applyFill="1" applyBorder="1" applyAlignment="1">
      <alignment vertical="top" wrapText="1"/>
    </xf>
    <xf numFmtId="0" fontId="42" fillId="0" borderId="1" xfId="0" applyFont="1" applyFill="1" applyBorder="1" applyAlignment="1">
      <alignment vertical="top" wrapText="1"/>
    </xf>
    <xf numFmtId="0" fontId="42" fillId="0" borderId="1" xfId="2" applyFont="1" applyBorder="1" applyAlignment="1" applyProtection="1">
      <alignment vertical="top" wrapText="1"/>
    </xf>
    <xf numFmtId="0" fontId="42" fillId="0" borderId="1" xfId="2" applyFont="1" applyFill="1" applyBorder="1" applyAlignment="1" applyProtection="1">
      <alignment vertical="top" wrapText="1"/>
    </xf>
    <xf numFmtId="0" fontId="42" fillId="0" borderId="0" xfId="0" applyFont="1" applyAlignment="1">
      <alignment wrapText="1"/>
    </xf>
    <xf numFmtId="49" fontId="22" fillId="0" borderId="1" xfId="0" applyNumberFormat="1" applyFont="1" applyFill="1" applyBorder="1" applyAlignment="1">
      <alignment vertical="top" wrapText="1"/>
    </xf>
    <xf numFmtId="0" fontId="45" fillId="4" borderId="1" xfId="0" applyFont="1" applyFill="1" applyBorder="1" applyAlignment="1">
      <alignment vertical="center" wrapText="1"/>
    </xf>
    <xf numFmtId="0" fontId="79" fillId="4" borderId="1" xfId="2" applyFont="1" applyFill="1" applyBorder="1" applyAlignment="1" applyProtection="1">
      <alignment vertical="center" wrapText="1" shrinkToFit="1"/>
    </xf>
    <xf numFmtId="0" fontId="22" fillId="4" borderId="1" xfId="0" applyFont="1" applyFill="1" applyBorder="1" applyAlignment="1">
      <alignment vertical="center" wrapText="1"/>
    </xf>
    <xf numFmtId="49" fontId="45" fillId="0" borderId="1" xfId="0" applyNumberFormat="1" applyFont="1" applyFill="1" applyBorder="1" applyAlignment="1">
      <alignment vertical="center" wrapText="1"/>
    </xf>
    <xf numFmtId="0" fontId="79" fillId="0" borderId="1" xfId="2" applyFont="1" applyFill="1" applyBorder="1" applyAlignment="1" applyProtection="1">
      <alignment vertical="center" wrapText="1"/>
    </xf>
    <xf numFmtId="0" fontId="22" fillId="0" borderId="1" xfId="0" applyFont="1" applyBorder="1" applyAlignment="1">
      <alignment vertical="center" wrapText="1"/>
    </xf>
    <xf numFmtId="0" fontId="42" fillId="0" borderId="1" xfId="0" applyFont="1" applyBorder="1" applyAlignment="1">
      <alignment vertical="center" wrapText="1"/>
    </xf>
    <xf numFmtId="0" fontId="42" fillId="0" borderId="14" xfId="0" applyFont="1" applyFill="1" applyBorder="1" applyAlignment="1">
      <alignment vertical="center" wrapText="1"/>
    </xf>
    <xf numFmtId="0" fontId="22" fillId="0" borderId="14" xfId="0" applyFont="1" applyBorder="1" applyAlignment="1">
      <alignment vertical="center" wrapText="1"/>
    </xf>
    <xf numFmtId="0" fontId="42" fillId="0" borderId="14" xfId="2" applyNumberFormat="1" applyFont="1" applyFill="1" applyBorder="1" applyAlignment="1" applyProtection="1">
      <alignment vertical="center" wrapText="1"/>
    </xf>
    <xf numFmtId="0" fontId="22" fillId="0" borderId="14" xfId="0" applyFont="1" applyFill="1" applyBorder="1" applyAlignment="1">
      <alignment vertical="center" wrapText="1"/>
    </xf>
    <xf numFmtId="0" fontId="22" fillId="0" borderId="1" xfId="0" applyNumberFormat="1" applyFont="1" applyFill="1" applyBorder="1" applyAlignment="1">
      <alignment vertical="center" wrapText="1"/>
    </xf>
    <xf numFmtId="49" fontId="22" fillId="0" borderId="1" xfId="2" applyNumberFormat="1" applyFont="1" applyBorder="1" applyAlignment="1" applyProtection="1">
      <alignment vertical="center" wrapText="1"/>
    </xf>
    <xf numFmtId="0" fontId="79" fillId="0" borderId="14" xfId="2" applyNumberFormat="1" applyFont="1" applyFill="1" applyBorder="1" applyAlignment="1" applyProtection="1">
      <alignment vertical="center" wrapText="1"/>
    </xf>
    <xf numFmtId="0" fontId="42" fillId="0" borderId="1" xfId="0" applyFont="1" applyFill="1" applyBorder="1" applyAlignment="1">
      <alignment vertical="center" wrapText="1"/>
    </xf>
    <xf numFmtId="49" fontId="22" fillId="0" borderId="1" xfId="0" applyNumberFormat="1" applyFont="1" applyFill="1" applyBorder="1" applyAlignment="1">
      <alignment vertical="center" wrapText="1"/>
    </xf>
    <xf numFmtId="0" fontId="22" fillId="0" borderId="1" xfId="0" applyFont="1" applyFill="1" applyBorder="1" applyAlignment="1">
      <alignment vertical="center"/>
    </xf>
    <xf numFmtId="1" fontId="22" fillId="0" borderId="1" xfId="0" applyNumberFormat="1" applyFont="1" applyFill="1" applyBorder="1" applyAlignment="1">
      <alignment vertical="top" wrapText="1"/>
    </xf>
    <xf numFmtId="49" fontId="80" fillId="0" borderId="1" xfId="0" applyNumberFormat="1" applyFont="1" applyBorder="1" applyAlignment="1">
      <alignment vertical="top" wrapText="1"/>
    </xf>
    <xf numFmtId="0" fontId="45" fillId="4" borderId="1" xfId="0" applyFont="1" applyFill="1" applyBorder="1" applyAlignment="1">
      <alignment vertical="top" wrapText="1"/>
    </xf>
    <xf numFmtId="2" fontId="45" fillId="0" borderId="1" xfId="0" applyNumberFormat="1" applyFont="1" applyFill="1" applyBorder="1" applyAlignment="1">
      <alignment vertical="top" wrapText="1"/>
    </xf>
    <xf numFmtId="0" fontId="80" fillId="0" borderId="1" xfId="0" applyFont="1" applyBorder="1" applyAlignment="1">
      <alignment vertical="top" wrapText="1"/>
    </xf>
    <xf numFmtId="3" fontId="45" fillId="0" borderId="1" xfId="0" applyNumberFormat="1" applyFont="1" applyFill="1" applyBorder="1" applyAlignment="1">
      <alignment vertical="top" wrapText="1"/>
    </xf>
    <xf numFmtId="0" fontId="45" fillId="0" borderId="1" xfId="0" applyFont="1" applyBorder="1" applyAlignment="1">
      <alignment vertical="center"/>
    </xf>
    <xf numFmtId="0" fontId="45" fillId="0" borderId="1" xfId="0" applyFont="1" applyFill="1" applyBorder="1" applyAlignment="1">
      <alignment vertical="center"/>
    </xf>
    <xf numFmtId="1" fontId="45" fillId="0" borderId="1" xfId="0" applyNumberFormat="1" applyFont="1" applyFill="1" applyBorder="1" applyAlignment="1">
      <alignment vertical="top" wrapText="1"/>
    </xf>
    <xf numFmtId="0" fontId="7" fillId="0" borderId="1" xfId="0" applyFont="1" applyBorder="1" applyAlignment="1">
      <alignment horizontal="center" vertical="top"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35"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49" fontId="7" fillId="0" borderId="0" xfId="0" applyNumberFormat="1" applyFont="1" applyFill="1" applyAlignment="1">
      <alignment horizontal="left" wrapText="1"/>
    </xf>
    <xf numFmtId="0" fontId="8" fillId="0" borderId="0" xfId="0" applyFont="1" applyAlignment="1">
      <alignment horizontal="left" wrapText="1"/>
    </xf>
    <xf numFmtId="0" fontId="7" fillId="0" borderId="0" xfId="0" applyFont="1" applyAlignment="1">
      <alignment horizont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20" fillId="0" borderId="0" xfId="0" applyNumberFormat="1" applyFont="1" applyAlignment="1">
      <alignment horizontal="left"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3" borderId="0" xfId="0" applyFont="1" applyFill="1" applyAlignment="1" applyProtection="1">
      <alignment horizontal="center" wrapText="1"/>
      <protection locked="0"/>
    </xf>
    <xf numFmtId="0" fontId="9" fillId="0" borderId="0" xfId="0" applyFont="1" applyAlignment="1" applyProtection="1">
      <alignment horizontal="center" vertical="top" wrapText="1"/>
      <protection locked="0"/>
    </xf>
    <xf numFmtId="0" fontId="9" fillId="0" borderId="2" xfId="0" applyFont="1" applyFill="1" applyBorder="1" applyAlignment="1" applyProtection="1">
      <alignment horizontal="center" vertical="top" wrapText="1"/>
      <protection locked="0"/>
    </xf>
    <xf numFmtId="0" fontId="6" fillId="0" borderId="0" xfId="0" applyFont="1" applyBorder="1" applyAlignment="1" applyProtection="1">
      <alignment horizontal="center" vertical="top" wrapText="1"/>
      <protection locked="0"/>
    </xf>
    <xf numFmtId="0" fontId="7" fillId="0" borderId="2" xfId="0" applyFont="1" applyFill="1" applyBorder="1" applyAlignment="1" applyProtection="1">
      <alignment horizontal="center"/>
      <protection locked="0"/>
    </xf>
    <xf numFmtId="0" fontId="9" fillId="0" borderId="0" xfId="10" applyFont="1" applyAlignment="1">
      <alignment horizontal="center" vertical="top" wrapText="1"/>
    </xf>
    <xf numFmtId="0" fontId="35" fillId="0" borderId="2" xfId="10" applyFont="1" applyBorder="1" applyAlignment="1">
      <alignment horizontal="center" vertical="top"/>
    </xf>
    <xf numFmtId="0" fontId="6" fillId="0" borderId="0" xfId="10" applyFont="1" applyBorder="1" applyAlignment="1">
      <alignment horizontal="center" vertical="top" wrapText="1"/>
    </xf>
    <xf numFmtId="49" fontId="3" fillId="0" borderId="5" xfId="10" applyNumberFormat="1" applyFont="1" applyFill="1" applyBorder="1" applyAlignment="1">
      <alignment horizontal="center" vertical="center" wrapText="1"/>
    </xf>
    <xf numFmtId="49" fontId="3" fillId="0" borderId="6" xfId="10" applyNumberFormat="1" applyFont="1" applyFill="1" applyBorder="1" applyAlignment="1">
      <alignment horizontal="center" vertical="center" wrapText="1"/>
    </xf>
    <xf numFmtId="49" fontId="3" fillId="0" borderId="3" xfId="10" applyNumberFormat="1" applyFont="1" applyFill="1" applyBorder="1" applyAlignment="1">
      <alignment horizontal="center" vertical="center" wrapText="1"/>
    </xf>
    <xf numFmtId="0" fontId="5" fillId="0" borderId="1" xfId="10" applyFont="1" applyFill="1" applyBorder="1" applyAlignment="1">
      <alignment horizontal="center" vertical="center" wrapText="1"/>
    </xf>
    <xf numFmtId="0" fontId="5" fillId="0" borderId="5" xfId="10" applyFont="1" applyFill="1" applyBorder="1" applyAlignment="1">
      <alignment horizontal="center" vertical="center" wrapText="1"/>
    </xf>
    <xf numFmtId="0" fontId="5" fillId="0" borderId="6" xfId="10" applyFont="1" applyFill="1" applyBorder="1" applyAlignment="1">
      <alignment horizontal="center" vertical="center" wrapText="1"/>
    </xf>
    <xf numFmtId="0" fontId="5" fillId="0" borderId="3" xfId="10" applyFont="1" applyFill="1" applyBorder="1" applyAlignment="1">
      <alignment horizontal="center" vertical="center" wrapText="1"/>
    </xf>
    <xf numFmtId="0" fontId="5" fillId="0" borderId="9" xfId="10" applyFont="1" applyFill="1" applyBorder="1" applyAlignment="1">
      <alignment horizontal="center" vertical="center" wrapText="1"/>
    </xf>
    <xf numFmtId="0" fontId="5" fillId="0" borderId="10" xfId="10" applyFont="1" applyFill="1" applyBorder="1" applyAlignment="1">
      <alignment horizontal="center" vertical="center" wrapText="1"/>
    </xf>
    <xf numFmtId="0" fontId="5" fillId="0" borderId="11" xfId="10" applyFont="1" applyFill="1" applyBorder="1" applyAlignment="1">
      <alignment horizontal="center" vertical="center" wrapText="1"/>
    </xf>
    <xf numFmtId="0" fontId="5" fillId="0" borderId="12" xfId="10" applyFont="1" applyFill="1" applyBorder="1" applyAlignment="1">
      <alignment horizontal="center" vertical="center" wrapText="1"/>
    </xf>
    <xf numFmtId="0" fontId="5" fillId="0" borderId="2" xfId="10" applyFont="1" applyFill="1" applyBorder="1" applyAlignment="1">
      <alignment horizontal="center" vertical="center" wrapText="1"/>
    </xf>
    <xf numFmtId="0" fontId="5" fillId="0" borderId="13" xfId="10" applyFont="1" applyFill="1" applyBorder="1" applyAlignment="1">
      <alignment horizontal="center" vertical="center" wrapText="1"/>
    </xf>
    <xf numFmtId="0" fontId="3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7" fillId="0" borderId="0" xfId="0" applyFont="1" applyAlignment="1">
      <alignment wrapText="1"/>
    </xf>
    <xf numFmtId="0" fontId="0" fillId="0" borderId="0" xfId="0" applyAlignment="1">
      <alignment wrapText="1"/>
    </xf>
    <xf numFmtId="0" fontId="9" fillId="0" borderId="0" xfId="0" applyFont="1" applyAlignment="1">
      <alignment horizontal="center" vertical="top" wrapText="1"/>
    </xf>
    <xf numFmtId="0" fontId="35" fillId="0" borderId="2" xfId="0" applyFont="1" applyBorder="1" applyAlignment="1">
      <alignment horizontal="center" vertical="top" wrapText="1"/>
    </xf>
    <xf numFmtId="0" fontId="6" fillId="0" borderId="0" xfId="0" applyFont="1" applyBorder="1" applyAlignment="1">
      <alignment horizontal="center" vertical="top" wrapText="1"/>
    </xf>
    <xf numFmtId="3" fontId="5" fillId="0" borderId="4" xfId="10"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49" fontId="3" fillId="0" borderId="1" xfId="10" applyNumberFormat="1" applyFont="1" applyFill="1" applyBorder="1" applyAlignment="1">
      <alignment horizontal="center" vertical="center" wrapText="1"/>
    </xf>
    <xf numFmtId="0" fontId="37" fillId="0" borderId="0" xfId="0" applyFont="1" applyAlignment="1">
      <alignment horizontal="center" vertical="top"/>
    </xf>
    <xf numFmtId="0" fontId="9" fillId="0" borderId="2" xfId="0" applyFont="1" applyBorder="1" applyAlignment="1">
      <alignment horizontal="center" vertical="top" wrapText="1"/>
    </xf>
    <xf numFmtId="0" fontId="35" fillId="0" borderId="1" xfId="0" applyFont="1" applyBorder="1" applyAlignment="1">
      <alignment horizontal="center" vertical="top" wrapText="1"/>
    </xf>
    <xf numFmtId="0" fontId="35" fillId="0" borderId="1" xfId="0" applyFont="1" applyFill="1" applyBorder="1" applyAlignment="1">
      <alignment horizontal="center" vertical="top" wrapText="1"/>
    </xf>
    <xf numFmtId="0" fontId="31" fillId="0" borderId="5" xfId="0" applyFont="1" applyBorder="1" applyAlignment="1">
      <alignment horizontal="left" vertical="top" wrapText="1"/>
    </xf>
    <xf numFmtId="0" fontId="31" fillId="0" borderId="6" xfId="0" applyFont="1" applyBorder="1" applyAlignment="1">
      <alignment horizontal="left" vertical="top" wrapText="1"/>
    </xf>
    <xf numFmtId="0" fontId="31" fillId="0" borderId="3" xfId="0" applyFont="1" applyBorder="1" applyAlignment="1">
      <alignment horizontal="left" vertical="top" wrapText="1"/>
    </xf>
    <xf numFmtId="0" fontId="7" fillId="0" borderId="0" xfId="0" applyFont="1" applyBorder="1" applyAlignment="1">
      <alignment horizontal="center" wrapText="1"/>
    </xf>
    <xf numFmtId="0" fontId="22" fillId="0" borderId="5" xfId="0" applyFont="1" applyFill="1" applyBorder="1" applyAlignment="1">
      <alignment vertical="top" wrapText="1"/>
    </xf>
    <xf numFmtId="0" fontId="22" fillId="0" borderId="6" xfId="0" applyFont="1" applyFill="1" applyBorder="1" applyAlignment="1">
      <alignment vertical="top" wrapText="1"/>
    </xf>
    <xf numFmtId="0" fontId="31" fillId="0" borderId="6" xfId="0" applyFont="1" applyFill="1" applyBorder="1" applyAlignment="1">
      <alignment horizontal="center" vertical="top" wrapText="1"/>
    </xf>
    <xf numFmtId="0" fontId="31" fillId="0" borderId="3" xfId="0" applyFont="1" applyFill="1" applyBorder="1" applyAlignment="1">
      <alignment horizontal="center" vertical="top" wrapText="1"/>
    </xf>
    <xf numFmtId="49" fontId="22" fillId="0" borderId="5" xfId="0" applyNumberFormat="1" applyFont="1" applyFill="1" applyBorder="1" applyAlignment="1">
      <alignment vertical="top" wrapText="1"/>
    </xf>
    <xf numFmtId="49" fontId="22" fillId="0" borderId="6" xfId="0" applyNumberFormat="1" applyFont="1" applyFill="1" applyBorder="1" applyAlignment="1">
      <alignment vertical="top" wrapText="1"/>
    </xf>
    <xf numFmtId="49" fontId="31" fillId="0" borderId="6" xfId="0" applyNumberFormat="1" applyFont="1" applyFill="1" applyBorder="1" applyAlignment="1">
      <alignment horizontal="center" vertical="top" wrapText="1"/>
    </xf>
    <xf numFmtId="49" fontId="31" fillId="0" borderId="3" xfId="0" applyNumberFormat="1" applyFont="1" applyFill="1" applyBorder="1" applyAlignment="1">
      <alignment horizontal="center" vertical="top" wrapText="1"/>
    </xf>
    <xf numFmtId="0" fontId="48" fillId="0" borderId="0" xfId="0" applyFont="1" applyFill="1" applyAlignment="1">
      <alignment horizontal="left" vertical="top"/>
    </xf>
    <xf numFmtId="0" fontId="11" fillId="0" borderId="2" xfId="0" applyFont="1" applyFill="1" applyBorder="1" applyAlignment="1">
      <alignment horizontal="left" vertical="top" wrapText="1"/>
    </xf>
    <xf numFmtId="0" fontId="22" fillId="0" borderId="0" xfId="0" applyFont="1" applyFill="1" applyBorder="1" applyAlignment="1">
      <alignment horizontal="left" vertical="top" wrapText="1"/>
    </xf>
    <xf numFmtId="0" fontId="45" fillId="0" borderId="5" xfId="0" applyFont="1" applyFill="1" applyBorder="1" applyAlignment="1">
      <alignment vertical="top" wrapText="1"/>
    </xf>
    <xf numFmtId="0" fontId="35" fillId="0" borderId="6" xfId="0" applyFont="1" applyFill="1" applyBorder="1" applyAlignment="1">
      <alignment horizontal="center" vertical="top" wrapText="1"/>
    </xf>
    <xf numFmtId="0" fontId="45" fillId="0" borderId="6" xfId="0" applyFont="1" applyFill="1" applyBorder="1" applyAlignment="1">
      <alignment vertical="top" wrapText="1"/>
    </xf>
    <xf numFmtId="0" fontId="35" fillId="0" borderId="3" xfId="0" applyFont="1" applyFill="1" applyBorder="1" applyAlignment="1">
      <alignment horizontal="center" vertical="top" wrapText="1"/>
    </xf>
    <xf numFmtId="0" fontId="45" fillId="0" borderId="5" xfId="0" applyFont="1" applyFill="1" applyBorder="1" applyAlignment="1">
      <alignment vertical="center" wrapText="1"/>
    </xf>
    <xf numFmtId="0" fontId="35" fillId="0" borderId="6" xfId="0" applyFont="1" applyFill="1" applyBorder="1" applyAlignment="1">
      <alignment horizontal="center" vertical="center" wrapText="1"/>
    </xf>
    <xf numFmtId="0" fontId="45" fillId="0" borderId="6" xfId="0" applyFont="1" applyFill="1" applyBorder="1" applyAlignment="1">
      <alignment vertical="center" wrapText="1"/>
    </xf>
    <xf numFmtId="0" fontId="35" fillId="0" borderId="3" xfId="0" applyFont="1" applyFill="1" applyBorder="1" applyAlignment="1">
      <alignment horizontal="center" vertical="center" wrapText="1"/>
    </xf>
    <xf numFmtId="0" fontId="45" fillId="0" borderId="5" xfId="0" applyFont="1" applyFill="1" applyBorder="1" applyAlignment="1">
      <alignment vertical="center"/>
    </xf>
    <xf numFmtId="0" fontId="35" fillId="0" borderId="6" xfId="0" applyFont="1" applyFill="1" applyBorder="1" applyAlignment="1">
      <alignment horizontal="center" vertical="center"/>
    </xf>
    <xf numFmtId="0" fontId="45" fillId="0" borderId="6" xfId="0" applyFont="1" applyFill="1" applyBorder="1" applyAlignment="1">
      <alignment vertical="center"/>
    </xf>
    <xf numFmtId="0" fontId="35" fillId="0" borderId="3" xfId="0" applyFont="1" applyFill="1" applyBorder="1" applyAlignment="1">
      <alignment horizontal="center" vertical="center"/>
    </xf>
    <xf numFmtId="0" fontId="45" fillId="0" borderId="5" xfId="0" applyFont="1" applyFill="1" applyBorder="1" applyAlignment="1">
      <alignment vertical="top"/>
    </xf>
    <xf numFmtId="0" fontId="35" fillId="0" borderId="6" xfId="0" applyFont="1" applyFill="1" applyBorder="1" applyAlignment="1">
      <alignment horizontal="center" vertical="top"/>
    </xf>
    <xf numFmtId="0" fontId="45" fillId="0" borderId="6" xfId="0" applyFont="1" applyFill="1" applyBorder="1" applyAlignment="1">
      <alignment vertical="top"/>
    </xf>
    <xf numFmtId="0" fontId="35" fillId="0" borderId="3" xfId="0" applyFont="1" applyFill="1" applyBorder="1" applyAlignment="1">
      <alignment horizontal="center" vertical="top"/>
    </xf>
    <xf numFmtId="0" fontId="78" fillId="0" borderId="5" xfId="2" applyFont="1" applyFill="1" applyBorder="1" applyAlignment="1" applyProtection="1">
      <alignment vertical="center" wrapText="1"/>
    </xf>
    <xf numFmtId="0" fontId="45" fillId="0" borderId="5" xfId="0" applyNumberFormat="1" applyFont="1" applyBorder="1" applyAlignment="1">
      <alignment vertical="center" wrapText="1"/>
    </xf>
    <xf numFmtId="0" fontId="45" fillId="0" borderId="6" xfId="0" applyNumberFormat="1" applyFont="1" applyBorder="1" applyAlignment="1">
      <alignment vertical="center" wrapText="1"/>
    </xf>
    <xf numFmtId="0" fontId="45" fillId="0" borderId="3" xfId="0" applyNumberFormat="1" applyFont="1" applyBorder="1" applyAlignment="1">
      <alignment vertical="center" wrapText="1"/>
    </xf>
    <xf numFmtId="0" fontId="45" fillId="0" borderId="3" xfId="0" applyFont="1" applyFill="1" applyBorder="1" applyAlignment="1">
      <alignment vertical="top" wrapText="1"/>
    </xf>
    <xf numFmtId="0" fontId="37" fillId="0" borderId="0" xfId="0" applyFont="1" applyAlignment="1">
      <alignment horizontal="center" vertical="top" wrapText="1"/>
    </xf>
    <xf numFmtId="0" fontId="36" fillId="0" borderId="0" xfId="0" applyFont="1" applyAlignment="1">
      <alignment horizontal="left" vertical="top" wrapText="1"/>
    </xf>
    <xf numFmtId="0" fontId="37" fillId="0" borderId="2" xfId="0" applyFont="1" applyBorder="1" applyAlignment="1">
      <alignment horizontal="center" vertical="top"/>
    </xf>
    <xf numFmtId="0" fontId="37" fillId="0" borderId="0" xfId="0" applyFont="1" applyBorder="1" applyAlignment="1">
      <alignment horizontal="center" vertical="top"/>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1" xfId="0" applyNumberFormat="1" applyFont="1" applyBorder="1" applyAlignment="1">
      <alignment horizontal="left" vertical="top" wrapText="1"/>
    </xf>
    <xf numFmtId="49" fontId="4" fillId="0" borderId="5" xfId="0" applyNumberFormat="1" applyFont="1" applyBorder="1" applyAlignment="1">
      <alignment horizontal="left" vertical="top" wrapText="1"/>
    </xf>
    <xf numFmtId="49" fontId="4" fillId="0" borderId="6"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0" fontId="6" fillId="0" borderId="8" xfId="0" applyFont="1" applyBorder="1" applyAlignment="1">
      <alignment horizontal="left" vertical="top" wrapText="1"/>
    </xf>
    <xf numFmtId="0" fontId="4" fillId="0" borderId="1" xfId="0" applyFont="1" applyFill="1" applyBorder="1" applyAlignment="1">
      <alignment horizontal="center" vertical="top" wrapText="1"/>
    </xf>
    <xf numFmtId="0" fontId="4" fillId="0" borderId="1" xfId="0" applyNumberFormat="1" applyFont="1" applyFill="1" applyBorder="1" applyAlignment="1">
      <alignment horizontal="center" vertical="top" wrapText="1"/>
    </xf>
    <xf numFmtId="0" fontId="7" fillId="0" borderId="2" xfId="0" applyFont="1" applyBorder="1" applyAlignment="1">
      <alignment horizontal="center" wrapText="1"/>
    </xf>
    <xf numFmtId="0" fontId="44" fillId="0" borderId="5" xfId="0" applyFont="1" applyBorder="1" applyAlignment="1">
      <alignment horizontal="center" vertical="top" wrapText="1"/>
    </xf>
    <xf numFmtId="0" fontId="44" fillId="0" borderId="3" xfId="0" applyFont="1" applyBorder="1" applyAlignment="1">
      <alignment horizontal="center" vertical="top" wrapText="1"/>
    </xf>
    <xf numFmtId="0" fontId="44" fillId="0" borderId="4" xfId="0" applyFont="1" applyBorder="1" applyAlignment="1">
      <alignment horizontal="center" vertical="top" wrapText="1"/>
    </xf>
    <xf numFmtId="0" fontId="44" fillId="0" borderId="8" xfId="0" applyFont="1" applyBorder="1" applyAlignment="1">
      <alignment horizontal="center" vertical="top" wrapText="1"/>
    </xf>
    <xf numFmtId="0" fontId="44" fillId="0" borderId="5" xfId="0" applyFont="1" applyFill="1" applyBorder="1" applyAlignment="1">
      <alignment horizontal="center" vertical="top" wrapText="1"/>
    </xf>
    <xf numFmtId="0" fontId="44" fillId="0" borderId="3" xfId="0" applyFont="1" applyFill="1" applyBorder="1" applyAlignment="1">
      <alignment horizontal="center" vertical="top" wrapText="1"/>
    </xf>
    <xf numFmtId="0" fontId="48" fillId="0" borderId="1" xfId="0" applyFont="1" applyBorder="1" applyAlignment="1">
      <alignment horizontal="center" vertical="top" wrapText="1"/>
    </xf>
    <xf numFmtId="0" fontId="32" fillId="0" borderId="10" xfId="0" applyFont="1" applyBorder="1" applyAlignment="1">
      <alignment horizontal="center" vertical="top" wrapText="1"/>
    </xf>
    <xf numFmtId="0" fontId="8" fillId="0" borderId="5" xfId="0" applyFont="1" applyBorder="1" applyAlignment="1">
      <alignment horizontal="center" vertical="top" wrapText="1"/>
    </xf>
    <xf numFmtId="0" fontId="8" fillId="0" borderId="3" xfId="0" applyFont="1" applyBorder="1" applyAlignment="1">
      <alignment horizontal="center" vertical="top" wrapText="1"/>
    </xf>
    <xf numFmtId="2" fontId="24" fillId="0" borderId="4" xfId="0" applyNumberFormat="1" applyFont="1" applyBorder="1" applyAlignment="1">
      <alignment horizontal="center" vertical="top" wrapText="1"/>
    </xf>
    <xf numFmtId="2" fontId="24" fillId="0" borderId="8" xfId="0" applyNumberFormat="1" applyFont="1" applyBorder="1" applyAlignment="1">
      <alignment horizontal="center" vertical="top" wrapText="1"/>
    </xf>
    <xf numFmtId="3" fontId="13" fillId="7" borderId="1" xfId="0" applyNumberFormat="1" applyFont="1" applyFill="1" applyBorder="1" applyAlignment="1" applyProtection="1">
      <alignment horizontal="center" vertical="center" wrapText="1"/>
    </xf>
    <xf numFmtId="3" fontId="13" fillId="7" borderId="1" xfId="0" applyNumberFormat="1" applyFont="1" applyFill="1" applyBorder="1" applyAlignment="1" applyProtection="1">
      <alignment horizontal="center" vertical="center" wrapText="1"/>
      <protection locked="0"/>
    </xf>
    <xf numFmtId="3" fontId="83" fillId="0"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35" fillId="0" borderId="1" xfId="0" applyFont="1" applyFill="1" applyBorder="1" applyAlignment="1">
      <alignment vertical="top"/>
    </xf>
    <xf numFmtId="0" fontId="35" fillId="0" borderId="1" xfId="0" applyFont="1" applyFill="1" applyBorder="1" applyAlignment="1">
      <alignment vertical="top" wrapText="1"/>
    </xf>
    <xf numFmtId="0" fontId="10" fillId="0" borderId="1" xfId="2" applyFill="1" applyBorder="1" applyAlignment="1" applyProtection="1">
      <alignment vertical="top" wrapText="1"/>
    </xf>
    <xf numFmtId="0" fontId="4" fillId="0" borderId="1" xfId="0" applyFont="1" applyFill="1" applyBorder="1" applyAlignment="1">
      <alignment horizontal="left" vertical="top" wrapText="1"/>
    </xf>
    <xf numFmtId="0" fontId="74" fillId="0" borderId="1" xfId="2" applyFont="1" applyFill="1" applyBorder="1" applyAlignment="1" applyProtection="1">
      <alignment horizontal="left" vertical="top" wrapText="1"/>
    </xf>
    <xf numFmtId="0" fontId="64" fillId="0" borderId="1" xfId="0" applyFont="1" applyFill="1" applyBorder="1" applyAlignment="1">
      <alignment horizontal="left" vertical="top" wrapText="1"/>
    </xf>
    <xf numFmtId="49" fontId="31" fillId="0" borderId="1" xfId="0" applyNumberFormat="1" applyFont="1" applyFill="1" applyBorder="1" applyAlignment="1">
      <alignment horizontal="left" vertical="top" wrapText="1"/>
    </xf>
    <xf numFmtId="0" fontId="2" fillId="0" borderId="1" xfId="0" applyFont="1" applyFill="1" applyBorder="1" applyAlignment="1">
      <alignment vertical="top" wrapText="1"/>
    </xf>
    <xf numFmtId="0" fontId="31" fillId="0" borderId="1" xfId="0" applyFont="1" applyFill="1" applyBorder="1" applyAlignment="1">
      <alignment horizontal="left" vertical="top" wrapText="1"/>
    </xf>
    <xf numFmtId="0" fontId="31" fillId="0" borderId="1" xfId="0" applyFont="1" applyFill="1" applyBorder="1" applyAlignment="1">
      <alignment horizontal="center" vertical="top" wrapText="1"/>
    </xf>
    <xf numFmtId="0" fontId="31" fillId="0" borderId="1" xfId="0" applyFont="1" applyFill="1" applyBorder="1" applyAlignment="1">
      <alignment horizontal="center" vertical="top" wrapText="1" shrinkToFit="1"/>
    </xf>
    <xf numFmtId="0" fontId="22" fillId="0" borderId="0" xfId="0" applyFont="1" applyFill="1" applyAlignment="1">
      <alignment vertical="top" wrapText="1"/>
    </xf>
    <xf numFmtId="0" fontId="31" fillId="0" borderId="1" xfId="0" applyFont="1" applyFill="1" applyBorder="1" applyAlignment="1">
      <alignment vertical="top" wrapText="1"/>
    </xf>
    <xf numFmtId="0" fontId="24" fillId="0" borderId="1" xfId="0" applyFont="1" applyFill="1" applyBorder="1" applyAlignment="1">
      <alignment vertical="top" wrapText="1"/>
    </xf>
    <xf numFmtId="0" fontId="2" fillId="0" borderId="1" xfId="2" applyFont="1" applyFill="1" applyBorder="1" applyAlignment="1" applyProtection="1">
      <alignment horizontal="center" vertical="top" wrapText="1"/>
    </xf>
    <xf numFmtId="0" fontId="7" fillId="0" borderId="1" xfId="0" applyFont="1" applyFill="1" applyBorder="1" applyAlignment="1">
      <alignment horizontal="center" vertical="top" wrapText="1"/>
    </xf>
    <xf numFmtId="0" fontId="24" fillId="0" borderId="1" xfId="0" applyFont="1" applyFill="1" applyBorder="1" applyAlignment="1">
      <alignment horizontal="center" vertical="top" wrapText="1"/>
    </xf>
    <xf numFmtId="0" fontId="84" fillId="0" borderId="1" xfId="2" applyFont="1" applyFill="1" applyBorder="1" applyAlignment="1" applyProtection="1">
      <alignment horizontal="center" vertical="top" wrapText="1"/>
    </xf>
    <xf numFmtId="0" fontId="42" fillId="0" borderId="1" xfId="0" applyFont="1" applyFill="1" applyBorder="1" applyAlignment="1">
      <alignment horizontal="center" vertical="top" wrapText="1"/>
    </xf>
    <xf numFmtId="0" fontId="82" fillId="0" borderId="1" xfId="0" applyFont="1" applyFill="1" applyBorder="1" applyAlignment="1">
      <alignment vertical="top" wrapText="1"/>
    </xf>
    <xf numFmtId="0" fontId="85" fillId="0" borderId="1" xfId="0" applyFont="1" applyFill="1" applyBorder="1" applyAlignment="1">
      <alignment vertical="top" wrapText="1"/>
    </xf>
    <xf numFmtId="0" fontId="2" fillId="0" borderId="0" xfId="0" applyFont="1" applyFill="1" applyAlignment="1">
      <alignment vertical="top" wrapText="1"/>
    </xf>
    <xf numFmtId="0" fontId="74" fillId="0" borderId="0" xfId="2" applyFont="1" applyFill="1" applyAlignment="1" applyProtection="1">
      <alignment vertical="top" wrapText="1"/>
    </xf>
    <xf numFmtId="0" fontId="42" fillId="0" borderId="1" xfId="0" applyNumberFormat="1" applyFont="1" applyFill="1" applyBorder="1" applyAlignment="1">
      <alignment vertical="top" wrapText="1"/>
    </xf>
    <xf numFmtId="49" fontId="22" fillId="0" borderId="1" xfId="0" applyNumberFormat="1" applyFont="1" applyFill="1" applyBorder="1" applyAlignment="1">
      <alignment horizontal="center" vertical="top" wrapText="1"/>
    </xf>
    <xf numFmtId="0" fontId="78" fillId="0" borderId="1" xfId="2" applyFont="1" applyFill="1" applyBorder="1" applyAlignment="1" applyProtection="1">
      <alignment horizontal="center" vertical="top" wrapText="1"/>
    </xf>
    <xf numFmtId="0" fontId="86" fillId="0" borderId="1" xfId="0" applyFont="1" applyFill="1" applyBorder="1" applyAlignment="1">
      <alignment horizontal="center" vertical="top" wrapText="1"/>
    </xf>
    <xf numFmtId="0" fontId="82" fillId="0" borderId="1" xfId="0" applyFont="1" applyFill="1" applyBorder="1" applyAlignment="1">
      <alignment horizontal="center" vertical="top" wrapText="1"/>
    </xf>
    <xf numFmtId="0" fontId="4" fillId="0" borderId="1" xfId="2" applyFont="1" applyFill="1" applyBorder="1" applyAlignment="1" applyProtection="1">
      <alignment horizontal="center" vertical="center" wrapText="1"/>
    </xf>
    <xf numFmtId="0" fontId="53" fillId="0" borderId="1" xfId="0" applyFont="1" applyFill="1" applyBorder="1" applyAlignment="1">
      <alignment horizontal="center" vertical="center" wrapText="1"/>
    </xf>
    <xf numFmtId="49" fontId="4" fillId="0" borderId="1" xfId="10" applyNumberFormat="1" applyFont="1" applyFill="1" applyBorder="1" applyAlignment="1">
      <alignment horizontal="center" vertical="center" wrapText="1"/>
    </xf>
    <xf numFmtId="0" fontId="54" fillId="0" borderId="1" xfId="2" applyFont="1" applyFill="1" applyBorder="1" applyAlignment="1" applyProtection="1">
      <alignment horizontal="center" vertical="center" wrapText="1"/>
    </xf>
    <xf numFmtId="0" fontId="10" fillId="0" borderId="1" xfId="2" applyFill="1" applyBorder="1" applyAlignment="1" applyProtection="1">
      <alignment horizontal="center" vertical="center" wrapText="1"/>
    </xf>
    <xf numFmtId="4"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5" xfId="0" applyFont="1" applyFill="1" applyBorder="1" applyAlignment="1">
      <alignment vertical="top"/>
    </xf>
    <xf numFmtId="0" fontId="4" fillId="0" borderId="6" xfId="0" applyFont="1" applyFill="1" applyBorder="1" applyAlignment="1">
      <alignment vertical="top"/>
    </xf>
    <xf numFmtId="0" fontId="4" fillId="0" borderId="3" xfId="0" applyFont="1" applyFill="1" applyBorder="1" applyAlignment="1">
      <alignment vertical="top"/>
    </xf>
    <xf numFmtId="0" fontId="42" fillId="0" borderId="5" xfId="0" applyFont="1" applyFill="1" applyBorder="1" applyAlignment="1">
      <alignment horizontal="center" vertical="top"/>
    </xf>
    <xf numFmtId="0" fontId="42" fillId="0" borderId="3" xfId="0" applyFont="1" applyFill="1" applyBorder="1" applyAlignment="1">
      <alignment horizontal="center" vertical="top"/>
    </xf>
    <xf numFmtId="0" fontId="7" fillId="0" borderId="1" xfId="10" applyFont="1" applyFill="1" applyBorder="1" applyAlignment="1">
      <alignment horizontal="center" vertical="center" wrapText="1"/>
    </xf>
    <xf numFmtId="4" fontId="28" fillId="3" borderId="3" xfId="10" applyNumberFormat="1" applyFont="1" applyFill="1" applyBorder="1" applyAlignment="1">
      <alignment horizontal="left" vertical="center" wrapText="1"/>
    </xf>
    <xf numFmtId="0" fontId="28" fillId="4" borderId="1" xfId="10"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10" fontId="15" fillId="0" borderId="1" xfId="19"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82" fillId="0" borderId="0" xfId="0" applyFont="1" applyAlignment="1">
      <alignment vertical="center" wrapText="1"/>
    </xf>
    <xf numFmtId="49" fontId="6" fillId="0" borderId="1" xfId="0" applyNumberFormat="1" applyFont="1" applyFill="1" applyBorder="1" applyAlignment="1">
      <alignment horizontal="left" vertical="top" wrapText="1"/>
    </xf>
    <xf numFmtId="49" fontId="7" fillId="0" borderId="1" xfId="0" applyNumberFormat="1" applyFont="1" applyFill="1" applyBorder="1" applyAlignment="1">
      <alignment vertical="top" wrapText="1"/>
    </xf>
    <xf numFmtId="0" fontId="28" fillId="0" borderId="1" xfId="0" applyFont="1" applyFill="1" applyBorder="1" applyAlignment="1">
      <alignment horizontal="right" vertical="top" wrapText="1"/>
    </xf>
    <xf numFmtId="169" fontId="28" fillId="0" borderId="5" xfId="0" applyNumberFormat="1" applyFont="1" applyFill="1" applyBorder="1" applyAlignment="1">
      <alignment horizontal="center" vertical="top" wrapText="1"/>
    </xf>
    <xf numFmtId="0" fontId="7" fillId="0" borderId="1" xfId="0" applyFont="1" applyFill="1" applyBorder="1" applyAlignment="1">
      <alignment vertical="top" wrapText="1"/>
    </xf>
    <xf numFmtId="4" fontId="14" fillId="0" borderId="1" xfId="0" applyNumberFormat="1" applyFont="1" applyFill="1" applyBorder="1" applyAlignment="1">
      <alignment horizontal="center" vertical="top" wrapText="1"/>
    </xf>
    <xf numFmtId="10" fontId="14" fillId="0" borderId="1" xfId="19" applyNumberFormat="1" applyFont="1" applyFill="1" applyBorder="1" applyAlignment="1">
      <alignment horizontal="center" vertical="top" wrapText="1"/>
    </xf>
    <xf numFmtId="0" fontId="28" fillId="0" borderId="1" xfId="0" applyFont="1" applyFill="1" applyBorder="1" applyAlignment="1">
      <alignment horizontal="left" vertical="top" wrapText="1"/>
    </xf>
    <xf numFmtId="168" fontId="28" fillId="0" borderId="1" xfId="0" applyNumberFormat="1" applyFont="1" applyFill="1" applyBorder="1" applyAlignment="1">
      <alignment horizontal="right" vertical="top" wrapText="1"/>
    </xf>
    <xf numFmtId="169" fontId="28" fillId="0" borderId="6" xfId="0" applyNumberFormat="1" applyFont="1" applyFill="1" applyBorder="1" applyAlignment="1">
      <alignment horizontal="center" vertical="top" wrapText="1"/>
    </xf>
    <xf numFmtId="4" fontId="2" fillId="0" borderId="1" xfId="0" applyNumberFormat="1" applyFont="1" applyFill="1" applyBorder="1" applyAlignment="1">
      <alignment vertical="top" wrapText="1"/>
    </xf>
    <xf numFmtId="4" fontId="89" fillId="0" borderId="1" xfId="0" applyNumberFormat="1" applyFont="1" applyBorder="1" applyAlignment="1">
      <alignment vertical="top" wrapText="1"/>
    </xf>
    <xf numFmtId="49" fontId="4" fillId="0" borderId="1" xfId="0" applyNumberFormat="1" applyFont="1" applyFill="1" applyBorder="1" applyAlignment="1">
      <alignment horizontal="left" vertical="top" wrapText="1"/>
    </xf>
    <xf numFmtId="2" fontId="2" fillId="0" borderId="1" xfId="0" applyNumberFormat="1" applyFont="1" applyFill="1" applyBorder="1" applyAlignment="1">
      <alignment vertical="top" wrapText="1"/>
    </xf>
    <xf numFmtId="4" fontId="28" fillId="0" borderId="1" xfId="0" applyNumberFormat="1" applyFont="1" applyFill="1" applyBorder="1" applyAlignment="1">
      <alignment vertical="top" wrapText="1"/>
    </xf>
    <xf numFmtId="169" fontId="28" fillId="0" borderId="3" xfId="0" applyNumberFormat="1" applyFont="1" applyFill="1" applyBorder="1" applyAlignment="1">
      <alignment horizontal="center" vertical="top" wrapText="1"/>
    </xf>
    <xf numFmtId="49" fontId="28" fillId="0" borderId="1" xfId="0" applyNumberFormat="1" applyFont="1" applyFill="1" applyBorder="1" applyAlignment="1">
      <alignment vertical="top" wrapText="1"/>
    </xf>
    <xf numFmtId="14" fontId="7" fillId="0" borderId="1" xfId="0" applyNumberFormat="1" applyFont="1" applyFill="1" applyBorder="1" applyAlignment="1">
      <alignment vertical="top" wrapText="1"/>
    </xf>
    <xf numFmtId="0" fontId="7"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center" vertical="top" wrapText="1"/>
    </xf>
    <xf numFmtId="49" fontId="7" fillId="0" borderId="1" xfId="28" applyNumberFormat="1" applyFont="1" applyFill="1" applyBorder="1" applyAlignment="1">
      <alignment horizontal="center" vertical="top" wrapText="1"/>
    </xf>
    <xf numFmtId="0" fontId="7" fillId="0" borderId="1" xfId="28" applyFont="1" applyFill="1" applyBorder="1" applyAlignment="1">
      <alignment vertical="top" wrapText="1"/>
    </xf>
    <xf numFmtId="14" fontId="7" fillId="0" borderId="1" xfId="0" applyNumberFormat="1" applyFont="1" applyFill="1" applyBorder="1" applyAlignment="1">
      <alignment horizontal="center" vertical="top" wrapText="1"/>
    </xf>
    <xf numFmtId="49" fontId="7" fillId="0" borderId="1" xfId="0" applyNumberFormat="1" applyFont="1" applyFill="1" applyBorder="1" applyAlignment="1">
      <alignment horizontal="center" vertical="top" wrapText="1"/>
    </xf>
    <xf numFmtId="2" fontId="7" fillId="0" borderId="1" xfId="0" applyNumberFormat="1" applyFont="1" applyFill="1" applyBorder="1" applyAlignment="1">
      <alignment vertical="top" wrapText="1"/>
    </xf>
    <xf numFmtId="0" fontId="7" fillId="0" borderId="3" xfId="0" applyFont="1" applyFill="1" applyBorder="1" applyAlignment="1">
      <alignment vertical="top" wrapText="1"/>
    </xf>
    <xf numFmtId="49" fontId="28" fillId="0" borderId="3" xfId="0" applyNumberFormat="1" applyFont="1" applyFill="1" applyBorder="1" applyAlignment="1">
      <alignment vertical="top" wrapText="1"/>
    </xf>
    <xf numFmtId="0" fontId="7" fillId="0" borderId="3" xfId="0" applyFont="1" applyFill="1" applyBorder="1" applyAlignment="1">
      <alignment horizontal="center" vertical="top" wrapText="1"/>
    </xf>
    <xf numFmtId="0" fontId="28" fillId="0" borderId="3" xfId="0" applyFont="1" applyFill="1" applyBorder="1" applyAlignment="1">
      <alignment horizontal="center" vertical="top" wrapText="1"/>
    </xf>
    <xf numFmtId="49" fontId="7" fillId="0" borderId="3" xfId="0" applyNumberFormat="1" applyFont="1" applyFill="1" applyBorder="1" applyAlignment="1">
      <alignment vertical="top" wrapText="1"/>
    </xf>
    <xf numFmtId="14" fontId="28" fillId="0" borderId="3" xfId="0" applyNumberFormat="1" applyFont="1" applyFill="1" applyBorder="1" applyAlignment="1">
      <alignment horizontal="center" vertical="top" wrapText="1"/>
    </xf>
    <xf numFmtId="0" fontId="7" fillId="0" borderId="6" xfId="0" applyNumberFormat="1" applyFont="1" applyFill="1" applyBorder="1" applyAlignment="1">
      <alignment horizontal="center" vertical="top" wrapText="1"/>
    </xf>
    <xf numFmtId="4" fontId="28" fillId="0" borderId="3" xfId="0" applyNumberFormat="1" applyFont="1" applyFill="1" applyBorder="1" applyAlignment="1">
      <alignment horizontal="center" vertical="top" wrapText="1"/>
    </xf>
    <xf numFmtId="49" fontId="7" fillId="0" borderId="3" xfId="28" applyNumberFormat="1" applyFont="1" applyFill="1" applyBorder="1" applyAlignment="1">
      <alignment horizontal="center" vertical="top" wrapText="1"/>
    </xf>
    <xf numFmtId="0" fontId="7" fillId="0" borderId="3" xfId="28" applyFont="1" applyFill="1" applyBorder="1" applyAlignment="1">
      <alignment vertical="top" wrapText="1"/>
    </xf>
    <xf numFmtId="14" fontId="7" fillId="0" borderId="3" xfId="0" applyNumberFormat="1" applyFont="1" applyFill="1" applyBorder="1" applyAlignment="1">
      <alignment horizontal="center" vertical="top" wrapText="1"/>
    </xf>
    <xf numFmtId="14" fontId="28" fillId="0" borderId="1" xfId="0" applyNumberFormat="1" applyFont="1" applyFill="1" applyBorder="1" applyAlignment="1">
      <alignment horizontal="center" vertical="top" wrapText="1"/>
    </xf>
    <xf numFmtId="4" fontId="28" fillId="0" borderId="1" xfId="0" applyNumberFormat="1" applyFont="1" applyFill="1" applyBorder="1" applyAlignment="1">
      <alignment horizontal="center" vertical="top" wrapText="1"/>
    </xf>
    <xf numFmtId="0" fontId="7" fillId="0" borderId="3" xfId="0" applyNumberFormat="1" applyFont="1" applyFill="1" applyBorder="1" applyAlignment="1">
      <alignment horizontal="center" vertical="top" wrapText="1"/>
    </xf>
    <xf numFmtId="0" fontId="7" fillId="0" borderId="5" xfId="0" applyNumberFormat="1" applyFont="1" applyFill="1" applyBorder="1" applyAlignment="1">
      <alignment horizontal="center" vertical="top" wrapText="1"/>
    </xf>
    <xf numFmtId="4" fontId="7" fillId="0" borderId="1" xfId="0" applyNumberFormat="1" applyFont="1" applyFill="1" applyBorder="1" applyAlignment="1">
      <alignment vertical="top" wrapText="1"/>
    </xf>
    <xf numFmtId="0" fontId="28" fillId="4" borderId="1" xfId="0" applyFont="1" applyFill="1" applyBorder="1" applyAlignment="1">
      <alignment horizontal="center" vertical="top" wrapText="1" shrinkToFit="1"/>
    </xf>
    <xf numFmtId="49" fontId="7" fillId="0" borderId="1" xfId="10" applyNumberFormat="1" applyFont="1" applyFill="1" applyBorder="1" applyAlignment="1">
      <alignment horizontal="center" vertical="top" wrapText="1"/>
    </xf>
    <xf numFmtId="0" fontId="7" fillId="4" borderId="1" xfId="10" applyFont="1" applyFill="1" applyBorder="1" applyAlignment="1">
      <alignment horizontal="left" vertical="top" wrapText="1"/>
    </xf>
    <xf numFmtId="49" fontId="7" fillId="4" borderId="1" xfId="0" applyNumberFormat="1" applyFont="1" applyFill="1" applyBorder="1" applyAlignment="1">
      <alignment horizontal="center" vertical="top" wrapText="1"/>
    </xf>
    <xf numFmtId="49" fontId="7" fillId="4" borderId="1" xfId="0" applyNumberFormat="1" applyFont="1" applyFill="1" applyBorder="1" applyAlignment="1">
      <alignment vertical="top" wrapText="1"/>
    </xf>
    <xf numFmtId="49" fontId="7" fillId="0" borderId="1" xfId="10" applyNumberFormat="1" applyFont="1" applyBorder="1" applyAlignment="1">
      <alignment horizontal="center" vertical="top" wrapText="1"/>
    </xf>
    <xf numFmtId="2" fontId="7" fillId="0" borderId="1" xfId="10" applyNumberFormat="1" applyFont="1" applyBorder="1" applyAlignment="1">
      <alignment horizontal="center" vertical="top" wrapText="1"/>
    </xf>
    <xf numFmtId="4" fontId="7" fillId="0" borderId="1" xfId="10" applyNumberFormat="1" applyFont="1" applyBorder="1" applyAlignment="1">
      <alignment horizontal="center" vertical="top" wrapText="1"/>
    </xf>
    <xf numFmtId="0" fontId="2" fillId="0" borderId="7" xfId="0" applyFont="1" applyBorder="1" applyAlignment="1">
      <alignment vertical="top" wrapText="1"/>
    </xf>
    <xf numFmtId="0" fontId="7" fillId="4" borderId="1" xfId="0" applyFont="1" applyFill="1" applyBorder="1" applyAlignment="1">
      <alignment horizontal="center" vertical="top" wrapText="1"/>
    </xf>
    <xf numFmtId="0" fontId="7" fillId="4" borderId="1" xfId="0" applyFont="1" applyFill="1" applyBorder="1" applyAlignment="1">
      <alignment vertical="top" wrapText="1"/>
    </xf>
    <xf numFmtId="0" fontId="2" fillId="0" borderId="0" xfId="0" applyFont="1" applyAlignment="1">
      <alignment vertical="top" wrapText="1"/>
    </xf>
    <xf numFmtId="0" fontId="7" fillId="0" borderId="1" xfId="0" applyNumberFormat="1" applyFont="1" applyFill="1" applyBorder="1" applyAlignment="1">
      <alignment horizontal="center" vertical="top" wrapText="1"/>
    </xf>
    <xf numFmtId="4" fontId="42" fillId="0" borderId="1" xfId="0" applyNumberFormat="1" applyFont="1" applyFill="1" applyBorder="1" applyAlignment="1">
      <alignment horizontal="center" vertical="top" wrapText="1"/>
    </xf>
    <xf numFmtId="0" fontId="7" fillId="0" borderId="1" xfId="0" applyFont="1" applyFill="1" applyBorder="1" applyAlignment="1">
      <alignment horizontal="left" vertical="top" wrapText="1"/>
    </xf>
    <xf numFmtId="14" fontId="2" fillId="0" borderId="1" xfId="0" applyNumberFormat="1" applyFont="1" applyBorder="1" applyAlignment="1">
      <alignment vertical="top" wrapText="1"/>
    </xf>
    <xf numFmtId="4" fontId="7" fillId="0" borderId="3" xfId="0" applyNumberFormat="1" applyFont="1" applyFill="1" applyBorder="1" applyAlignment="1">
      <alignment horizontal="center" vertical="top" wrapText="1"/>
    </xf>
    <xf numFmtId="49" fontId="7" fillId="0" borderId="3" xfId="0" applyNumberFormat="1" applyFont="1" applyFill="1" applyBorder="1" applyAlignment="1">
      <alignment horizontal="center" vertical="top" wrapText="1"/>
    </xf>
    <xf numFmtId="4" fontId="7" fillId="0" borderId="1" xfId="10" applyNumberFormat="1" applyFont="1" applyFill="1" applyBorder="1" applyAlignment="1">
      <alignment horizontal="center" vertical="top" wrapText="1"/>
    </xf>
    <xf numFmtId="14" fontId="7" fillId="4" borderId="1" xfId="0" applyNumberFormat="1" applyFont="1" applyFill="1" applyBorder="1" applyAlignment="1">
      <alignment horizontal="center" vertical="top" wrapText="1"/>
    </xf>
    <xf numFmtId="0" fontId="7" fillId="0" borderId="14" xfId="0" applyFont="1" applyFill="1" applyBorder="1" applyAlignment="1">
      <alignment horizontal="left" vertical="top" wrapText="1"/>
    </xf>
    <xf numFmtId="0" fontId="7" fillId="0" borderId="14" xfId="0" applyFont="1" applyFill="1" applyBorder="1" applyAlignment="1">
      <alignment horizontal="right" vertical="top" wrapText="1"/>
    </xf>
    <xf numFmtId="170" fontId="7" fillId="0" borderId="14" xfId="0" applyNumberFormat="1" applyFont="1" applyFill="1" applyBorder="1" applyAlignment="1">
      <alignment horizontal="right" vertical="top" wrapText="1"/>
    </xf>
    <xf numFmtId="168" fontId="7" fillId="0" borderId="14" xfId="0" applyNumberFormat="1" applyFont="1" applyFill="1" applyBorder="1" applyAlignment="1">
      <alignment horizontal="right" vertical="top" wrapText="1"/>
    </xf>
    <xf numFmtId="0" fontId="7" fillId="0" borderId="15" xfId="0" applyFont="1" applyFill="1" applyBorder="1" applyAlignment="1">
      <alignment horizontal="right" vertical="top" wrapText="1"/>
    </xf>
    <xf numFmtId="0" fontId="7" fillId="0" borderId="14" xfId="0" applyFont="1" applyFill="1" applyBorder="1" applyAlignment="1">
      <alignment horizontal="center" vertical="top" wrapText="1"/>
    </xf>
    <xf numFmtId="2" fontId="7" fillId="0" borderId="14" xfId="0" applyNumberFormat="1" applyFont="1" applyFill="1" applyBorder="1" applyAlignment="1">
      <alignment horizontal="right" vertical="top" wrapText="1"/>
    </xf>
    <xf numFmtId="0" fontId="28" fillId="0" borderId="1" xfId="0" applyFont="1" applyBorder="1" applyAlignment="1">
      <alignment horizontal="left" vertical="center" wrapText="1"/>
    </xf>
    <xf numFmtId="0" fontId="7" fillId="0" borderId="1" xfId="0" applyFont="1" applyFill="1" applyBorder="1" applyAlignment="1">
      <alignment horizontal="center" vertical="top" wrapText="1"/>
    </xf>
    <xf numFmtId="0" fontId="7" fillId="0" borderId="1" xfId="10" applyFont="1" applyFill="1" applyBorder="1" applyAlignment="1">
      <alignment horizontal="center" wrapText="1"/>
    </xf>
    <xf numFmtId="14" fontId="7" fillId="0" borderId="1" xfId="0" applyNumberFormat="1" applyFont="1" applyFill="1" applyBorder="1" applyAlignment="1">
      <alignment horizontal="center" wrapText="1"/>
    </xf>
    <xf numFmtId="4" fontId="7" fillId="0" borderId="1" xfId="0" applyNumberFormat="1" applyFont="1" applyFill="1" applyBorder="1" applyAlignment="1">
      <alignment horizontal="right" vertical="center" wrapText="1"/>
    </xf>
    <xf numFmtId="14" fontId="7" fillId="0" borderId="1" xfId="0" applyNumberFormat="1" applyFont="1" applyFill="1" applyBorder="1" applyAlignment="1">
      <alignment horizontal="right" vertical="center" wrapText="1"/>
    </xf>
    <xf numFmtId="14" fontId="7" fillId="0" borderId="1" xfId="10" applyNumberFormat="1" applyFont="1" applyBorder="1" applyAlignment="1">
      <alignment horizontal="right" vertical="center" wrapText="1"/>
    </xf>
    <xf numFmtId="0" fontId="7" fillId="0" borderId="1" xfId="10" applyFont="1" applyBorder="1">
      <alignment wrapText="1"/>
    </xf>
    <xf numFmtId="4" fontId="7" fillId="0" borderId="1" xfId="10" applyNumberFormat="1" applyFont="1" applyBorder="1" applyAlignment="1">
      <alignment horizontal="right" vertical="center" wrapText="1"/>
    </xf>
    <xf numFmtId="14" fontId="7" fillId="0" borderId="5" xfId="0" applyNumberFormat="1" applyFont="1" applyFill="1" applyBorder="1" applyAlignment="1">
      <alignment horizontal="right" vertical="center" wrapText="1"/>
    </xf>
    <xf numFmtId="14" fontId="7" fillId="0" borderId="5" xfId="0" applyNumberFormat="1" applyFont="1" applyFill="1" applyBorder="1" applyAlignment="1">
      <alignment horizontal="center" vertical="top" wrapText="1"/>
    </xf>
    <xf numFmtId="4" fontId="7" fillId="0" borderId="5" xfId="0" applyNumberFormat="1" applyFont="1" applyFill="1" applyBorder="1" applyAlignment="1">
      <alignment horizontal="right" vertical="center" wrapText="1"/>
    </xf>
    <xf numFmtId="165" fontId="7" fillId="0" borderId="1" xfId="18" applyFont="1" applyFill="1" applyBorder="1" applyAlignment="1">
      <alignment horizontal="center" vertical="top" wrapText="1"/>
    </xf>
    <xf numFmtId="10" fontId="7" fillId="0" borderId="1" xfId="0" applyNumberFormat="1" applyFont="1" applyFill="1" applyBorder="1" applyAlignment="1">
      <alignment horizontal="center" vertical="top" wrapText="1"/>
    </xf>
    <xf numFmtId="0" fontId="28" fillId="0" borderId="1" xfId="0" applyFont="1" applyFill="1" applyBorder="1" applyAlignment="1">
      <alignment horizontal="left" vertical="center" wrapText="1"/>
    </xf>
    <xf numFmtId="4" fontId="7" fillId="0" borderId="1" xfId="0" applyNumberFormat="1" applyFont="1" applyFill="1" applyBorder="1" applyAlignment="1">
      <alignment horizontal="left" vertical="top" wrapText="1"/>
    </xf>
    <xf numFmtId="49" fontId="36" fillId="0" borderId="1" xfId="0" applyNumberFormat="1" applyFont="1" applyFill="1" applyBorder="1" applyAlignment="1">
      <alignment vertical="top" wrapText="1"/>
    </xf>
    <xf numFmtId="4" fontId="7" fillId="0" borderId="1" xfId="18"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164" fontId="7" fillId="0" borderId="1" xfId="18" applyNumberFormat="1" applyFont="1" applyFill="1" applyBorder="1" applyAlignment="1">
      <alignment horizontal="right" vertical="top" wrapText="1"/>
    </xf>
    <xf numFmtId="0" fontId="36" fillId="0" borderId="1" xfId="0" applyFont="1" applyFill="1" applyBorder="1" applyAlignment="1">
      <alignment vertical="top" wrapText="1"/>
    </xf>
    <xf numFmtId="49" fontId="7" fillId="0" borderId="1" xfId="0" applyNumberFormat="1" applyFont="1" applyBorder="1" applyAlignment="1">
      <alignment horizontal="left" wrapText="1"/>
    </xf>
    <xf numFmtId="0" fontId="36" fillId="0" borderId="1" xfId="0" applyFont="1" applyFill="1" applyBorder="1" applyAlignment="1">
      <alignment horizontal="left" vertical="top" wrapText="1"/>
    </xf>
    <xf numFmtId="167" fontId="7"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left" vertical="top" wrapText="1"/>
    </xf>
    <xf numFmtId="4" fontId="7" fillId="0" borderId="1" xfId="0" applyNumberFormat="1" applyFont="1" applyFill="1" applyBorder="1" applyAlignment="1">
      <alignment horizontal="right" vertical="top" wrapText="1"/>
    </xf>
    <xf numFmtId="0" fontId="28" fillId="0" borderId="1" xfId="0" applyFont="1" applyFill="1" applyBorder="1" applyAlignment="1">
      <alignment vertical="top" wrapText="1" shrinkToFit="1"/>
    </xf>
    <xf numFmtId="4" fontId="7" fillId="0" borderId="1" xfId="18" applyNumberFormat="1" applyFont="1" applyFill="1" applyBorder="1" applyAlignment="1">
      <alignment horizontal="right" vertical="top"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28" fillId="0" borderId="1" xfId="0" applyNumberFormat="1" applyFont="1" applyFill="1" applyBorder="1" applyAlignment="1">
      <alignment horizontal="center" vertical="top" wrapText="1"/>
    </xf>
    <xf numFmtId="170" fontId="28" fillId="0" borderId="1" xfId="0" applyNumberFormat="1" applyFont="1" applyFill="1" applyBorder="1" applyAlignment="1">
      <alignment horizontal="right" vertical="top" wrapText="1"/>
    </xf>
    <xf numFmtId="184" fontId="28" fillId="0" borderId="1" xfId="0" applyNumberFormat="1" applyFont="1" applyFill="1" applyBorder="1" applyAlignment="1">
      <alignment horizontal="right" vertical="top" wrapText="1"/>
    </xf>
    <xf numFmtId="171" fontId="28" fillId="0" borderId="1" xfId="0" applyNumberFormat="1" applyFont="1" applyFill="1" applyBorder="1" applyAlignment="1">
      <alignment horizontal="right" vertical="top" wrapText="1"/>
    </xf>
    <xf numFmtId="2" fontId="28" fillId="0" borderId="1" xfId="0" applyNumberFormat="1" applyFont="1" applyFill="1" applyBorder="1" applyAlignment="1">
      <alignment horizontal="right" vertical="top" wrapText="1"/>
    </xf>
    <xf numFmtId="4" fontId="28" fillId="0" borderId="1" xfId="0" applyNumberFormat="1" applyFont="1" applyFill="1" applyBorder="1" applyAlignment="1">
      <alignment horizontal="right" vertical="top" wrapText="1"/>
    </xf>
    <xf numFmtId="49" fontId="4" fillId="0" borderId="1" xfId="10" applyNumberFormat="1" applyFont="1" applyFill="1" applyBorder="1" applyAlignment="1">
      <alignment horizontal="left" vertical="center" wrapText="1"/>
    </xf>
    <xf numFmtId="0" fontId="4" fillId="0" borderId="1" xfId="10" applyNumberFormat="1" applyFont="1" applyFill="1" applyBorder="1" applyAlignment="1">
      <alignment horizontal="center" vertical="center" wrapText="1"/>
    </xf>
    <xf numFmtId="4" fontId="15" fillId="0" borderId="1" xfId="10" applyNumberFormat="1" applyFont="1" applyFill="1" applyBorder="1" applyAlignment="1">
      <alignment horizontal="center" vertical="center" wrapText="1"/>
    </xf>
    <xf numFmtId="49" fontId="15" fillId="0" borderId="1" xfId="10" applyNumberFormat="1" applyFont="1" applyFill="1" applyBorder="1" applyAlignment="1">
      <alignment horizontal="center" vertical="center" wrapText="1"/>
    </xf>
    <xf numFmtId="168" fontId="7" fillId="0" borderId="14" xfId="0" applyNumberFormat="1" applyFont="1" applyFill="1" applyBorder="1" applyAlignment="1">
      <alignment horizontal="center" vertical="top" wrapText="1"/>
    </xf>
    <xf numFmtId="169" fontId="7" fillId="0" borderId="14" xfId="0" applyNumberFormat="1" applyFont="1" applyFill="1" applyBorder="1" applyAlignment="1">
      <alignment horizontal="center" vertical="top" wrapText="1"/>
    </xf>
    <xf numFmtId="170" fontId="7" fillId="0" borderId="14" xfId="0" applyNumberFormat="1" applyFont="1" applyFill="1" applyBorder="1" applyAlignment="1">
      <alignment horizontal="center" vertical="top" wrapText="1"/>
    </xf>
    <xf numFmtId="4" fontId="7" fillId="0" borderId="14" xfId="0" applyNumberFormat="1" applyFont="1" applyFill="1" applyBorder="1" applyAlignment="1">
      <alignment horizontal="center" vertical="top" wrapText="1"/>
    </xf>
    <xf numFmtId="171" fontId="7" fillId="0" borderId="14" xfId="0" applyNumberFormat="1" applyFont="1" applyFill="1" applyBorder="1" applyAlignment="1">
      <alignment horizontal="center" vertical="top" wrapText="1"/>
    </xf>
    <xf numFmtId="0" fontId="7" fillId="0" borderId="21" xfId="0" applyFont="1" applyFill="1" applyBorder="1" applyAlignment="1">
      <alignment horizontal="center" vertical="top" wrapText="1"/>
    </xf>
    <xf numFmtId="10" fontId="7" fillId="0" borderId="1" xfId="17" applyNumberFormat="1" applyFont="1" applyFill="1" applyBorder="1" applyAlignment="1">
      <alignment horizontal="center" vertical="top" wrapText="1"/>
    </xf>
    <xf numFmtId="168" fontId="7" fillId="0" borderId="1" xfId="0" applyNumberFormat="1" applyFont="1" applyFill="1" applyBorder="1" applyAlignment="1">
      <alignment horizontal="center" vertical="top" wrapText="1"/>
    </xf>
    <xf numFmtId="0" fontId="7" fillId="0" borderId="15" xfId="0"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185" fontId="7" fillId="0" borderId="1" xfId="0" applyNumberFormat="1" applyFont="1" applyFill="1" applyBorder="1" applyAlignment="1">
      <alignment horizontal="center" vertical="top" wrapText="1"/>
    </xf>
    <xf numFmtId="170" fontId="7" fillId="0" borderId="1" xfId="0" applyNumberFormat="1" applyFont="1" applyFill="1" applyBorder="1" applyAlignment="1">
      <alignment horizontal="center" vertical="top" wrapText="1"/>
    </xf>
    <xf numFmtId="171" fontId="7" fillId="0" borderId="1" xfId="0" applyNumberFormat="1" applyFont="1" applyFill="1" applyBorder="1" applyAlignment="1">
      <alignment horizontal="center" vertical="top" wrapText="1"/>
    </xf>
    <xf numFmtId="0" fontId="28" fillId="4" borderId="5" xfId="0" applyFont="1" applyFill="1" applyBorder="1" applyAlignment="1">
      <alignment horizontal="center" vertical="top" wrapText="1" shrinkToFit="1"/>
    </xf>
    <xf numFmtId="0" fontId="28" fillId="0" borderId="1" xfId="10" applyFont="1" applyBorder="1" applyAlignment="1">
      <alignment horizontal="center" vertical="top" wrapText="1"/>
    </xf>
    <xf numFmtId="2" fontId="7" fillId="4" borderId="5" xfId="0" applyNumberFormat="1" applyFont="1" applyFill="1" applyBorder="1" applyAlignment="1">
      <alignment horizontal="center" vertical="top" wrapText="1"/>
    </xf>
    <xf numFmtId="10" fontId="7" fillId="4" borderId="5" xfId="0" applyNumberFormat="1" applyFont="1" applyFill="1" applyBorder="1" applyAlignment="1">
      <alignment horizontal="center" vertical="top" wrapText="1"/>
    </xf>
    <xf numFmtId="49" fontId="7" fillId="4" borderId="1" xfId="10" applyNumberFormat="1" applyFont="1" applyFill="1" applyBorder="1" applyAlignment="1">
      <alignment horizontal="center" vertical="top" wrapText="1"/>
    </xf>
    <xf numFmtId="0" fontId="7" fillId="4" borderId="1" xfId="10" applyFont="1" applyFill="1" applyBorder="1" applyAlignment="1">
      <alignment horizontal="center" vertical="top" wrapText="1"/>
    </xf>
    <xf numFmtId="0" fontId="7" fillId="4" borderId="1" xfId="0" applyNumberFormat="1" applyFont="1" applyFill="1" applyBorder="1" applyAlignment="1">
      <alignment horizontal="center" vertical="top" wrapText="1"/>
    </xf>
    <xf numFmtId="0" fontId="28" fillId="4" borderId="8" xfId="0" applyFont="1" applyFill="1" applyBorder="1" applyAlignment="1">
      <alignment horizontal="center" vertical="top" wrapText="1" shrinkToFit="1"/>
    </xf>
    <xf numFmtId="2" fontId="7" fillId="0" borderId="0" xfId="10" applyNumberFormat="1" applyFont="1" applyAlignment="1">
      <alignment horizontal="center" vertical="top" wrapText="1"/>
    </xf>
    <xf numFmtId="0" fontId="7" fillId="0" borderId="1" xfId="10" applyFont="1" applyBorder="1" applyAlignment="1">
      <alignment horizontal="center" vertical="top" wrapText="1"/>
    </xf>
    <xf numFmtId="0" fontId="28" fillId="0" borderId="1" xfId="10" applyFont="1" applyFill="1" applyBorder="1" applyAlignment="1">
      <alignment horizontal="center" vertical="top" wrapText="1"/>
    </xf>
    <xf numFmtId="2" fontId="7" fillId="0" borderId="1" xfId="10" applyNumberFormat="1" applyFont="1" applyFill="1" applyBorder="1" applyAlignment="1">
      <alignment horizontal="center" vertical="top" wrapText="1"/>
    </xf>
    <xf numFmtId="14" fontId="7" fillId="0" borderId="1" xfId="10" applyNumberFormat="1" applyFont="1" applyFill="1" applyBorder="1" applyAlignment="1">
      <alignment horizontal="center" vertical="top" wrapText="1"/>
    </xf>
    <xf numFmtId="14" fontId="7" fillId="0" borderId="1" xfId="10" applyNumberFormat="1" applyFont="1" applyBorder="1" applyAlignment="1">
      <alignment horizontal="center" vertical="top" wrapText="1"/>
    </xf>
    <xf numFmtId="10" fontId="7" fillId="0" borderId="1" xfId="17" applyNumberFormat="1" applyFont="1" applyBorder="1" applyAlignment="1">
      <alignment horizontal="center" vertical="top" wrapText="1"/>
    </xf>
    <xf numFmtId="49" fontId="6"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4" fontId="14" fillId="0" borderId="1" xfId="10" applyNumberFormat="1" applyFont="1" applyBorder="1" applyAlignment="1">
      <alignment horizontal="center" vertical="center" wrapText="1"/>
    </xf>
    <xf numFmtId="10" fontId="14" fillId="0" borderId="1" xfId="17" applyNumberFormat="1" applyFont="1" applyBorder="1" applyAlignment="1">
      <alignment horizontal="center" vertical="center" wrapText="1"/>
    </xf>
    <xf numFmtId="14" fontId="14" fillId="0" borderId="1" xfId="10" applyNumberFormat="1" applyFont="1" applyFill="1" applyBorder="1" applyAlignment="1">
      <alignment horizontal="center" vertical="center" wrapText="1"/>
    </xf>
    <xf numFmtId="4" fontId="14" fillId="0" borderId="1" xfId="10"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2" fontId="14" fillId="0" borderId="1" xfId="10" applyNumberFormat="1" applyFont="1" applyBorder="1" applyAlignment="1">
      <alignment horizontal="center" vertical="center" wrapText="1"/>
    </xf>
    <xf numFmtId="49" fontId="3" fillId="0" borderId="5" xfId="10" applyNumberFormat="1" applyFont="1" applyBorder="1" applyAlignment="1">
      <alignment horizontal="center" vertical="center" wrapText="1"/>
    </xf>
    <xf numFmtId="49" fontId="6" fillId="4" borderId="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top" wrapText="1"/>
    </xf>
    <xf numFmtId="0" fontId="4" fillId="0" borderId="5" xfId="0" applyNumberFormat="1" applyFont="1" applyBorder="1" applyAlignment="1">
      <alignment horizontal="center" vertical="center" wrapText="1"/>
    </xf>
    <xf numFmtId="2" fontId="14" fillId="0" borderId="5" xfId="10" applyNumberFormat="1" applyFont="1" applyBorder="1" applyAlignment="1">
      <alignment horizontal="center" vertical="center" wrapText="1"/>
    </xf>
    <xf numFmtId="4" fontId="14" fillId="0" borderId="5" xfId="10" applyNumberFormat="1" applyFont="1" applyBorder="1" applyAlignment="1">
      <alignment horizontal="center" vertical="center" wrapText="1"/>
    </xf>
    <xf numFmtId="4" fontId="14" fillId="0" borderId="5" xfId="10" applyNumberFormat="1" applyFont="1" applyFill="1" applyBorder="1" applyAlignment="1">
      <alignment horizontal="center" vertical="center" wrapText="1"/>
    </xf>
    <xf numFmtId="49" fontId="7" fillId="0" borderId="1" xfId="10" applyNumberFormat="1" applyFont="1" applyBorder="1">
      <alignment wrapText="1"/>
    </xf>
    <xf numFmtId="2" fontId="7" fillId="0" borderId="1" xfId="10" applyNumberFormat="1" applyFont="1" applyBorder="1">
      <alignment wrapText="1"/>
    </xf>
    <xf numFmtId="4" fontId="7" fillId="0" borderId="1" xfId="10" applyNumberFormat="1" applyFont="1" applyBorder="1">
      <alignment wrapText="1"/>
    </xf>
    <xf numFmtId="10" fontId="14" fillId="0" borderId="5" xfId="17" applyNumberFormat="1" applyFont="1" applyBorder="1" applyAlignment="1">
      <alignment horizontal="center" vertical="center" wrapText="1"/>
    </xf>
    <xf numFmtId="2" fontId="7" fillId="0" borderId="1" xfId="10" applyNumberFormat="1" applyFont="1" applyFill="1" applyBorder="1">
      <alignment wrapText="1"/>
    </xf>
    <xf numFmtId="0" fontId="7" fillId="0" borderId="1" xfId="10" applyFont="1" applyFill="1" applyBorder="1">
      <alignment wrapText="1"/>
    </xf>
    <xf numFmtId="49" fontId="7" fillId="0" borderId="1" xfId="10" applyNumberFormat="1" applyFont="1" applyBorder="1" applyAlignment="1">
      <alignment horizontal="left" wrapText="1"/>
    </xf>
    <xf numFmtId="0" fontId="28" fillId="0" borderId="14" xfId="0" applyFont="1" applyFill="1" applyBorder="1" applyAlignment="1">
      <alignment horizontal="left" vertical="top" wrapText="1"/>
    </xf>
    <xf numFmtId="0" fontId="28" fillId="0" borderId="14" xfId="0" applyFont="1" applyFill="1" applyBorder="1" applyAlignment="1">
      <alignment horizontal="right" vertical="top" wrapText="1"/>
    </xf>
    <xf numFmtId="168" fontId="28" fillId="0" borderId="14" xfId="0" applyNumberFormat="1" applyFont="1" applyFill="1" applyBorder="1" applyAlignment="1">
      <alignment horizontal="right" vertical="top" wrapText="1"/>
    </xf>
    <xf numFmtId="170" fontId="28" fillId="0" borderId="14" xfId="0" applyNumberFormat="1" applyFont="1" applyFill="1" applyBorder="1" applyAlignment="1">
      <alignment horizontal="right" vertical="top" wrapText="1"/>
    </xf>
    <xf numFmtId="4" fontId="28" fillId="0" borderId="14" xfId="0" applyNumberFormat="1" applyFont="1" applyFill="1" applyBorder="1" applyAlignment="1">
      <alignment horizontal="right" vertical="top" wrapText="1"/>
    </xf>
    <xf numFmtId="0" fontId="28" fillId="0" borderId="15" xfId="0" applyFont="1" applyFill="1" applyBorder="1" applyAlignment="1">
      <alignment horizontal="right" vertical="top" wrapText="1"/>
    </xf>
    <xf numFmtId="49" fontId="28" fillId="0" borderId="14" xfId="0" applyNumberFormat="1" applyFont="1" applyFill="1" applyBorder="1" applyAlignment="1">
      <alignment horizontal="right" vertical="top" wrapText="1"/>
    </xf>
    <xf numFmtId="2" fontId="28" fillId="0" borderId="14" xfId="0" applyNumberFormat="1" applyFont="1" applyFill="1" applyBorder="1" applyAlignment="1">
      <alignment horizontal="right" vertical="top" wrapText="1"/>
    </xf>
    <xf numFmtId="49" fontId="82" fillId="0" borderId="1" xfId="0" applyNumberFormat="1" applyFont="1" applyFill="1" applyBorder="1" applyAlignment="1">
      <alignment horizontal="center" vertical="top" wrapText="1"/>
    </xf>
    <xf numFmtId="0" fontId="82" fillId="0" borderId="1" xfId="0" applyFont="1" applyFill="1" applyBorder="1" applyAlignment="1">
      <alignment horizontal="center" wrapText="1"/>
    </xf>
    <xf numFmtId="0" fontId="82" fillId="0" borderId="1" xfId="0" applyNumberFormat="1" applyFont="1" applyFill="1" applyBorder="1" applyAlignment="1">
      <alignment horizontal="center" wrapText="1"/>
    </xf>
    <xf numFmtId="0" fontId="42" fillId="0" borderId="1" xfId="0" applyFont="1" applyFill="1" applyBorder="1" applyAlignment="1">
      <alignment horizontal="center" wrapText="1"/>
    </xf>
    <xf numFmtId="0" fontId="42" fillId="0" borderId="1" xfId="0" applyNumberFormat="1" applyFont="1" applyFill="1" applyBorder="1" applyAlignment="1">
      <alignment horizontal="center" wrapText="1"/>
    </xf>
    <xf numFmtId="49" fontId="42" fillId="0" borderId="1" xfId="0" applyNumberFormat="1" applyFont="1" applyFill="1" applyBorder="1" applyAlignment="1">
      <alignment horizontal="center" vertical="top" wrapText="1"/>
    </xf>
    <xf numFmtId="49" fontId="22" fillId="0" borderId="1" xfId="0" applyNumberFormat="1" applyFont="1" applyBorder="1" applyAlignment="1">
      <alignment horizontal="center" vertical="top" wrapText="1"/>
    </xf>
    <xf numFmtId="0" fontId="22" fillId="0" borderId="1" xfId="0" applyFont="1" applyBorder="1" applyAlignment="1">
      <alignment horizontal="center" vertical="top" wrapText="1"/>
    </xf>
    <xf numFmtId="0" fontId="44" fillId="0" borderId="1" xfId="0" applyFont="1" applyBorder="1" applyAlignment="1">
      <alignment horizontal="center" vertical="center" wrapText="1"/>
    </xf>
    <xf numFmtId="49" fontId="42" fillId="0" borderId="1" xfId="0" applyNumberFormat="1" applyFont="1" applyBorder="1" applyAlignment="1">
      <alignment horizontal="center" vertical="center" wrapText="1"/>
    </xf>
    <xf numFmtId="0" fontId="22" fillId="4" borderId="1" xfId="0" applyNumberFormat="1" applyFont="1" applyFill="1" applyBorder="1" applyAlignment="1">
      <alignment horizontal="center" vertical="center" wrapText="1"/>
    </xf>
    <xf numFmtId="0" fontId="42" fillId="0" borderId="1" xfId="0" applyFont="1" applyBorder="1" applyAlignment="1">
      <alignment horizontal="center" vertical="top" wrapText="1"/>
    </xf>
    <xf numFmtId="49" fontId="42" fillId="0" borderId="1" xfId="0" applyNumberFormat="1" applyFont="1" applyBorder="1" applyAlignment="1">
      <alignment horizontal="center" wrapText="1"/>
    </xf>
    <xf numFmtId="0" fontId="42" fillId="0" borderId="1" xfId="0" applyFont="1" applyBorder="1" applyAlignment="1">
      <alignment horizontal="center" vertical="top"/>
    </xf>
    <xf numFmtId="0" fontId="90" fillId="0" borderId="1" xfId="0" applyFont="1" applyBorder="1" applyAlignment="1">
      <alignment horizontal="center" vertical="top" wrapText="1"/>
    </xf>
    <xf numFmtId="0" fontId="82" fillId="0" borderId="1" xfId="0" applyFont="1" applyBorder="1" applyAlignment="1">
      <alignment horizontal="center" vertical="top" wrapText="1"/>
    </xf>
    <xf numFmtId="0" fontId="42" fillId="0" borderId="1" xfId="0" applyFont="1" applyBorder="1" applyAlignment="1">
      <alignment horizontal="center" wrapText="1"/>
    </xf>
    <xf numFmtId="0" fontId="82" fillId="0" borderId="1" xfId="0" applyFont="1" applyBorder="1" applyAlignment="1">
      <alignment horizontal="center" vertical="justify" wrapText="1"/>
    </xf>
    <xf numFmtId="2"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2" fillId="0" borderId="0" xfId="0" applyFont="1" applyAlignment="1">
      <alignment horizontal="center" wrapText="1"/>
    </xf>
    <xf numFmtId="49" fontId="42" fillId="0" borderId="1" xfId="0" applyNumberFormat="1" applyFont="1" applyFill="1" applyBorder="1" applyAlignment="1">
      <alignment horizontal="center" wrapText="1"/>
    </xf>
    <xf numFmtId="49" fontId="22" fillId="0" borderId="1" xfId="0" applyNumberFormat="1" applyFont="1" applyBorder="1" applyAlignment="1">
      <alignment horizontal="center" vertical="center"/>
    </xf>
    <xf numFmtId="0" fontId="22" fillId="0" borderId="14" xfId="0" applyFont="1" applyFill="1" applyBorder="1" applyAlignment="1">
      <alignment horizontal="center" vertical="top" wrapText="1"/>
    </xf>
    <xf numFmtId="0" fontId="22" fillId="2" borderId="1" xfId="0" applyFont="1" applyFill="1" applyBorder="1" applyAlignment="1">
      <alignment horizontal="center" vertical="center"/>
    </xf>
    <xf numFmtId="0" fontId="22" fillId="2" borderId="1" xfId="0" applyFont="1" applyFill="1" applyBorder="1" applyAlignment="1">
      <alignment horizontal="center" vertical="top" wrapText="1"/>
    </xf>
    <xf numFmtId="4" fontId="22" fillId="2" borderId="1" xfId="0" applyNumberFormat="1" applyFont="1" applyFill="1" applyBorder="1" applyAlignment="1">
      <alignment horizontal="center" vertical="top"/>
    </xf>
    <xf numFmtId="4" fontId="42" fillId="0" borderId="1" xfId="25" applyNumberFormat="1" applyFont="1" applyFill="1" applyBorder="1" applyAlignment="1">
      <alignment horizontal="center" vertical="top" wrapText="1"/>
    </xf>
    <xf numFmtId="4" fontId="22" fillId="0" borderId="1" xfId="0" applyNumberFormat="1" applyFont="1" applyFill="1" applyBorder="1" applyAlignment="1">
      <alignment horizontal="center" vertical="top"/>
    </xf>
  </cellXfs>
  <cellStyles count="29">
    <cellStyle name="Normal" xfId="24"/>
    <cellStyle name="TableStyleLight1" xfId="1"/>
    <cellStyle name="Гиперссылка" xfId="2" builtinId="8"/>
    <cellStyle name="Обычный" xfId="0" builtinId="0"/>
    <cellStyle name="Обычный 13" xfId="26"/>
    <cellStyle name="Обычный 14" xfId="3"/>
    <cellStyle name="Обычный 15" xfId="4"/>
    <cellStyle name="Обычный 16" xfId="5"/>
    <cellStyle name="Обычный 2" xfId="6"/>
    <cellStyle name="Обычный 2 2" xfId="7"/>
    <cellStyle name="Обычный 2 2 2 2" xfId="8"/>
    <cellStyle name="Обычный 2 9" xfId="9"/>
    <cellStyle name="Обычный 3" xfId="10"/>
    <cellStyle name="Обычный 3 2" xfId="11"/>
    <cellStyle name="Обычный 4" xfId="12"/>
    <cellStyle name="Обычный 5" xfId="21"/>
    <cellStyle name="Обычный 7" xfId="22"/>
    <cellStyle name="Обычный 8" xfId="23"/>
    <cellStyle name="Обычный_Лист1" xfId="20"/>
    <cellStyle name="Обычный_РЕЕСТР II КВ." xfId="28"/>
    <cellStyle name="Процентный" xfId="19" builtinId="5"/>
    <cellStyle name="Процентный 2" xfId="13"/>
    <cellStyle name="Процентный 2 2" xfId="14"/>
    <cellStyle name="Процентный 2 3" xfId="15"/>
    <cellStyle name="Процентный 2 4" xfId="16"/>
    <cellStyle name="Процентный 3" xfId="17"/>
    <cellStyle name="Финансовый" xfId="18" builtinId="3"/>
    <cellStyle name="Финансовый 2" xfId="25"/>
    <cellStyle name="Финансовый 5 2"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4</xdr:col>
      <xdr:colOff>190500</xdr:colOff>
      <xdr:row>9</xdr:row>
      <xdr:rowOff>142875</xdr:rowOff>
    </xdr:to>
    <xdr:pic>
      <xdr:nvPicPr>
        <xdr:cNvPr id="1103" name="Picture 1"/>
        <xdr:cNvPicPr>
          <a:picLocks noGrp="1" noChangeAspect="1" noChangeArrowheads="1"/>
        </xdr:cNvPicPr>
      </xdr:nvPicPr>
      <xdr:blipFill>
        <a:blip xmlns:r="http://schemas.openxmlformats.org/officeDocument/2006/relationships" r:embed="rId1" cstate="print"/>
        <a:srcRect/>
        <a:stretch>
          <a:fillRect/>
        </a:stretch>
      </xdr:blipFill>
      <xdr:spPr bwMode="auto">
        <a:xfrm>
          <a:off x="2381250" y="5879992050"/>
          <a:ext cx="190500" cy="142875"/>
        </a:xfrm>
        <a:prstGeom prst="rect">
          <a:avLst/>
        </a:prstGeom>
        <a:noFill/>
        <a:ln w="9525">
          <a:noFill/>
          <a:miter lim="800000"/>
          <a:headEnd/>
          <a:tailEnd/>
        </a:ln>
      </xdr:spPr>
    </xdr:pic>
    <xdr:clientData/>
  </xdr:twoCellAnchor>
  <xdr:twoCellAnchor editAs="oneCell">
    <xdr:from>
      <xdr:col>4</xdr:col>
      <xdr:colOff>0</xdr:colOff>
      <xdr:row>9</xdr:row>
      <xdr:rowOff>0</xdr:rowOff>
    </xdr:from>
    <xdr:to>
      <xdr:col>4</xdr:col>
      <xdr:colOff>190500</xdr:colOff>
      <xdr:row>9</xdr:row>
      <xdr:rowOff>142875</xdr:rowOff>
    </xdr:to>
    <xdr:pic>
      <xdr:nvPicPr>
        <xdr:cNvPr id="1104" name="Picture 2"/>
        <xdr:cNvPicPr>
          <a:picLocks noGrp="1" noChangeAspect="1" noChangeArrowheads="1"/>
        </xdr:cNvPicPr>
      </xdr:nvPicPr>
      <xdr:blipFill>
        <a:blip xmlns:r="http://schemas.openxmlformats.org/officeDocument/2006/relationships" r:embed="rId1" cstate="print"/>
        <a:srcRect/>
        <a:stretch>
          <a:fillRect/>
        </a:stretch>
      </xdr:blipFill>
      <xdr:spPr bwMode="auto">
        <a:xfrm>
          <a:off x="2381250" y="5879992050"/>
          <a:ext cx="190500" cy="142875"/>
        </a:xfrm>
        <a:prstGeom prst="rect">
          <a:avLst/>
        </a:prstGeom>
        <a:noFill/>
        <a:ln w="9525">
          <a:noFill/>
          <a:miter lim="800000"/>
          <a:headEnd/>
          <a:tailEnd/>
        </a:ln>
      </xdr:spPr>
    </xdr:pic>
    <xdr:clientData/>
  </xdr:twoCellAnchor>
  <xdr:twoCellAnchor editAs="oneCell">
    <xdr:from>
      <xdr:col>7</xdr:col>
      <xdr:colOff>0</xdr:colOff>
      <xdr:row>9</xdr:row>
      <xdr:rowOff>0</xdr:rowOff>
    </xdr:from>
    <xdr:to>
      <xdr:col>7</xdr:col>
      <xdr:colOff>190500</xdr:colOff>
      <xdr:row>9</xdr:row>
      <xdr:rowOff>142875</xdr:rowOff>
    </xdr:to>
    <xdr:pic>
      <xdr:nvPicPr>
        <xdr:cNvPr id="1105" name="Picture 3"/>
        <xdr:cNvPicPr>
          <a:picLocks noGrp="1" noChangeAspect="1" noChangeArrowheads="1"/>
        </xdr:cNvPicPr>
      </xdr:nvPicPr>
      <xdr:blipFill>
        <a:blip xmlns:r="http://schemas.openxmlformats.org/officeDocument/2006/relationships" r:embed="rId1" cstate="print"/>
        <a:srcRect/>
        <a:stretch>
          <a:fillRect/>
        </a:stretch>
      </xdr:blipFill>
      <xdr:spPr bwMode="auto">
        <a:xfrm>
          <a:off x="5124450" y="5896279800"/>
          <a:ext cx="190500" cy="142875"/>
        </a:xfrm>
        <a:prstGeom prst="rect">
          <a:avLst/>
        </a:prstGeom>
        <a:noFill/>
        <a:ln w="9525">
          <a:noFill/>
          <a:miter lim="800000"/>
          <a:headEnd/>
          <a:tailEnd/>
        </a:ln>
      </xdr:spPr>
    </xdr:pic>
    <xdr:clientData/>
  </xdr:twoCellAnchor>
  <xdr:twoCellAnchor editAs="oneCell">
    <xdr:from>
      <xdr:col>8</xdr:col>
      <xdr:colOff>0</xdr:colOff>
      <xdr:row>1227</xdr:row>
      <xdr:rowOff>0</xdr:rowOff>
    </xdr:from>
    <xdr:to>
      <xdr:col>8</xdr:col>
      <xdr:colOff>304800</xdr:colOff>
      <xdr:row>1228</xdr:row>
      <xdr:rowOff>95250</xdr:rowOff>
    </xdr:to>
    <xdr:sp macro="" textlink="">
      <xdr:nvSpPr>
        <xdr:cNvPr id="5" name="AutoShape 30178" descr="C:\Documents and Settings\Admin\%D0%A0%D0%B0%D0%B1%D0%BE%D1%87%D0%B8%D0%B9 %D1%81%D1%82%D0%BE%D0%BB\COVER-HIGH-200x300.png"/>
        <xdr:cNvSpPr>
          <a:spLocks noChangeAspect="1" noChangeArrowheads="1"/>
        </xdr:cNvSpPr>
      </xdr:nvSpPr>
      <xdr:spPr bwMode="auto">
        <a:xfrm>
          <a:off x="7362825" y="73552050"/>
          <a:ext cx="304800" cy="276225"/>
        </a:xfrm>
        <a:prstGeom prst="rect">
          <a:avLst/>
        </a:prstGeom>
        <a:noFill/>
        <a:ln w="9525">
          <a:noFill/>
          <a:miter lim="800000"/>
          <a:headEnd/>
          <a:tailEnd/>
        </a:ln>
      </xdr:spPr>
    </xdr:sp>
    <xdr:clientData/>
  </xdr:twoCellAnchor>
  <xdr:twoCellAnchor editAs="oneCell">
    <xdr:from>
      <xdr:col>8</xdr:col>
      <xdr:colOff>85725</xdr:colOff>
      <xdr:row>1227</xdr:row>
      <xdr:rowOff>0</xdr:rowOff>
    </xdr:from>
    <xdr:to>
      <xdr:col>8</xdr:col>
      <xdr:colOff>390525</xdr:colOff>
      <xdr:row>1228</xdr:row>
      <xdr:rowOff>57150</xdr:rowOff>
    </xdr:to>
    <xdr:sp macro="" textlink="">
      <xdr:nvSpPr>
        <xdr:cNvPr id="6" name="AutoShape 30178" descr="C:\Documents and Settings\Admin\%D0%A0%D0%B0%D0%B1%D0%BE%D1%87%D0%B8%D0%B9 %D1%81%D1%82%D0%BE%D0%BB\COVER-HIGH-200x300.png"/>
        <xdr:cNvSpPr>
          <a:spLocks noChangeAspect="1" noChangeArrowheads="1"/>
        </xdr:cNvSpPr>
      </xdr:nvSpPr>
      <xdr:spPr bwMode="auto">
        <a:xfrm>
          <a:off x="7448550" y="73475850"/>
          <a:ext cx="304800" cy="27622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1228</xdr:row>
      <xdr:rowOff>47625</xdr:rowOff>
    </xdr:to>
    <xdr:sp macro="" textlink="">
      <xdr:nvSpPr>
        <xdr:cNvPr id="7" name="AutoShape 30178" descr="C:\Documents and Settings\Admin\%D0%A0%D0%B0%D0%B1%D0%BE%D1%87%D0%B8%D0%B9 %D1%81%D1%82%D0%BE%D0%BB\COVER-HIGH-200x300.png"/>
        <xdr:cNvSpPr>
          <a:spLocks noChangeAspect="1" noChangeArrowheads="1"/>
        </xdr:cNvSpPr>
      </xdr:nvSpPr>
      <xdr:spPr bwMode="auto">
        <a:xfrm>
          <a:off x="7362825" y="75361800"/>
          <a:ext cx="304800" cy="2286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1228</xdr:row>
      <xdr:rowOff>47625</xdr:rowOff>
    </xdr:to>
    <xdr:sp macro="" textlink="">
      <xdr:nvSpPr>
        <xdr:cNvPr id="8" name="AutoShape 30178" descr="C:\Documents and Settings\Admin\%D0%A0%D0%B0%D0%B1%D0%BE%D1%87%D0%B8%D0%B9 %D1%81%D1%82%D0%BE%D0%BB\COVER-HIGH-200x300.png"/>
        <xdr:cNvSpPr>
          <a:spLocks noChangeAspect="1" noChangeArrowheads="1"/>
        </xdr:cNvSpPr>
      </xdr:nvSpPr>
      <xdr:spPr bwMode="auto">
        <a:xfrm>
          <a:off x="7362825" y="75361800"/>
          <a:ext cx="304800" cy="2286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1229</xdr:row>
      <xdr:rowOff>0</xdr:rowOff>
    </xdr:to>
    <xdr:sp macro="" textlink="">
      <xdr:nvSpPr>
        <xdr:cNvPr id="9" name="AutoShape 30178" descr="C:\Documents and Settings\Admin\%D0%A0%D0%B0%D0%B1%D0%BE%D1%87%D0%B8%D0%B9 %D1%81%D1%82%D0%BE%D0%BB\COVER-HIGH-200x300.png"/>
        <xdr:cNvSpPr>
          <a:spLocks noChangeAspect="1" noChangeArrowheads="1"/>
        </xdr:cNvSpPr>
      </xdr:nvSpPr>
      <xdr:spPr bwMode="auto">
        <a:xfrm>
          <a:off x="7362825" y="150314025"/>
          <a:ext cx="304800" cy="352425"/>
        </a:xfrm>
        <a:prstGeom prst="rect">
          <a:avLst/>
        </a:prstGeom>
        <a:noFill/>
        <a:ln w="9525">
          <a:noFill/>
          <a:miter lim="800000"/>
          <a:headEnd/>
          <a:tailEnd/>
        </a:ln>
      </xdr:spPr>
    </xdr:sp>
    <xdr:clientData/>
  </xdr:twoCellAnchor>
  <xdr:twoCellAnchor editAs="oneCell">
    <xdr:from>
      <xdr:col>8</xdr:col>
      <xdr:colOff>85725</xdr:colOff>
      <xdr:row>1227</xdr:row>
      <xdr:rowOff>0</xdr:rowOff>
    </xdr:from>
    <xdr:to>
      <xdr:col>8</xdr:col>
      <xdr:colOff>390525</xdr:colOff>
      <xdr:row>1228</xdr:row>
      <xdr:rowOff>133350</xdr:rowOff>
    </xdr:to>
    <xdr:sp macro="" textlink="">
      <xdr:nvSpPr>
        <xdr:cNvPr id="10" name="AutoShape 30178" descr="C:\Documents and Settings\Admin\%D0%A0%D0%B0%D0%B1%D0%BE%D1%87%D0%B8%D0%B9 %D1%81%D1%82%D0%BE%D0%BB\COVER-HIGH-200x300.png"/>
        <xdr:cNvSpPr>
          <a:spLocks noChangeAspect="1" noChangeArrowheads="1"/>
        </xdr:cNvSpPr>
      </xdr:nvSpPr>
      <xdr:spPr bwMode="auto">
        <a:xfrm>
          <a:off x="7448550" y="73656825"/>
          <a:ext cx="304800" cy="35242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1229</xdr:row>
      <xdr:rowOff>19050</xdr:rowOff>
    </xdr:to>
    <xdr:sp macro="" textlink="">
      <xdr:nvSpPr>
        <xdr:cNvPr id="11" name="AutoShape 30178" descr="C:\Documents and Settings\Admin\%D0%A0%D0%B0%D0%B1%D0%BE%D1%87%D0%B8%D0%B9 %D1%81%D1%82%D0%BE%D0%BB\COVER-HIGH-200x300.png"/>
        <xdr:cNvSpPr>
          <a:spLocks noChangeAspect="1" noChangeArrowheads="1"/>
        </xdr:cNvSpPr>
      </xdr:nvSpPr>
      <xdr:spPr bwMode="auto">
        <a:xfrm>
          <a:off x="7362825" y="83686650"/>
          <a:ext cx="304800" cy="3429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1229</xdr:row>
      <xdr:rowOff>19050</xdr:rowOff>
    </xdr:to>
    <xdr:sp macro="" textlink="">
      <xdr:nvSpPr>
        <xdr:cNvPr id="12" name="AutoShape 30178" descr="C:\Documents and Settings\Admin\%D0%A0%D0%B0%D0%B1%D0%BE%D1%87%D0%B8%D0%B9 %D1%81%D1%82%D0%BE%D0%BB\COVER-HIGH-200x300.png"/>
        <xdr:cNvSpPr>
          <a:spLocks noChangeAspect="1" noChangeArrowheads="1"/>
        </xdr:cNvSpPr>
      </xdr:nvSpPr>
      <xdr:spPr bwMode="auto">
        <a:xfrm>
          <a:off x="7362825" y="83686650"/>
          <a:ext cx="304800" cy="3429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3" name="AutoShape 30178" descr="C:\Documents and Settings\Admin\%D0%A0%D0%B0%D0%B1%D0%BE%D1%87%D0%B8%D0%B9 %D1%81%D1%82%D0%BE%D0%BB\COVER-HIGH-200x300.png"/>
        <xdr:cNvSpPr>
          <a:spLocks noChangeAspect="1" noChangeArrowheads="1"/>
        </xdr:cNvSpPr>
      </xdr:nvSpPr>
      <xdr:spPr bwMode="auto">
        <a:xfrm>
          <a:off x="457200" y="84010500"/>
          <a:ext cx="247650" cy="3048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14" name="AutoShape 30178" descr="C:\Documents and Settings\Admin\%D0%A0%D0%B0%D0%B1%D0%BE%D1%87%D0%B8%D0%B9 %D1%81%D1%82%D0%BE%D0%BB\COVER-HIGH-200x300.png"/>
        <xdr:cNvSpPr>
          <a:spLocks noChangeAspect="1" noChangeArrowheads="1"/>
        </xdr:cNvSpPr>
      </xdr:nvSpPr>
      <xdr:spPr bwMode="auto">
        <a:xfrm>
          <a:off x="457200" y="8401050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5" name="AutoShape 30178" descr="C:\Documents and Settings\Admin\%D0%A0%D0%B0%D0%B1%D0%BE%D1%87%D0%B8%D0%B9 %D1%81%D1%82%D0%BE%D0%BB\COVER-HIGH-200x300.png"/>
        <xdr:cNvSpPr>
          <a:spLocks noChangeAspect="1" noChangeArrowheads="1"/>
        </xdr:cNvSpPr>
      </xdr:nvSpPr>
      <xdr:spPr bwMode="auto">
        <a:xfrm>
          <a:off x="457200" y="84210525"/>
          <a:ext cx="247650" cy="304800"/>
        </a:xfrm>
        <a:prstGeom prst="rect">
          <a:avLst/>
        </a:prstGeom>
        <a:noFill/>
        <a:ln w="9525">
          <a:noFill/>
          <a:miter lim="800000"/>
          <a:headEnd/>
          <a:tailEnd/>
        </a:ln>
      </xdr:spPr>
    </xdr:sp>
    <xdr:clientData/>
  </xdr:twoCellAnchor>
  <xdr:twoCellAnchor editAs="oneCell">
    <xdr:from>
      <xdr:col>0</xdr:col>
      <xdr:colOff>409575</xdr:colOff>
      <xdr:row>1227</xdr:row>
      <xdr:rowOff>0</xdr:rowOff>
    </xdr:from>
    <xdr:to>
      <xdr:col>1</xdr:col>
      <xdr:colOff>161925</xdr:colOff>
      <xdr:row>1228</xdr:row>
      <xdr:rowOff>38100</xdr:rowOff>
    </xdr:to>
    <xdr:sp macro="" textlink="">
      <xdr:nvSpPr>
        <xdr:cNvPr id="16" name="AutoShape 30178" descr="C:\Documents and Settings\Admin\%D0%A0%D0%B0%D0%B1%D0%BE%D1%87%D0%B8%D0%B9 %D1%81%D1%82%D0%BE%D0%BB\COVER-HIGH-200x300.png"/>
        <xdr:cNvSpPr>
          <a:spLocks noChangeAspect="1" noChangeArrowheads="1"/>
        </xdr:cNvSpPr>
      </xdr:nvSpPr>
      <xdr:spPr bwMode="auto">
        <a:xfrm>
          <a:off x="409575" y="8431530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17"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18"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19"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20"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21"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22"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23"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24"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25"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26"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27"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76200</xdr:rowOff>
    </xdr:to>
    <xdr:sp macro="" textlink="">
      <xdr:nvSpPr>
        <xdr:cNvPr id="28" name="AutoShape 30178" descr="C:\Documents and Settings\Admin\%D0%A0%D0%B0%D0%B1%D0%BE%D1%87%D0%B8%D0%B9 %D1%81%D1%82%D0%BE%D0%BB\COVER-HIGH-200x300.png"/>
        <xdr:cNvSpPr>
          <a:spLocks noChangeAspect="1" noChangeArrowheads="1"/>
        </xdr:cNvSpPr>
      </xdr:nvSpPr>
      <xdr:spPr bwMode="auto">
        <a:xfrm>
          <a:off x="457200" y="1503140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66675</xdr:rowOff>
    </xdr:to>
    <xdr:sp macro="" textlink="">
      <xdr:nvSpPr>
        <xdr:cNvPr id="29" name="AutoShape 30178" descr="C:\Documents and Settings\Admin\%D0%A0%D0%B0%D0%B1%D0%BE%D1%87%D0%B8%D0%B9 %D1%81%D1%82%D0%BE%D0%BB\COVER-HIGH-200x300.png"/>
        <xdr:cNvSpPr>
          <a:spLocks noChangeAspect="1" noChangeArrowheads="1"/>
        </xdr:cNvSpPr>
      </xdr:nvSpPr>
      <xdr:spPr bwMode="auto">
        <a:xfrm>
          <a:off x="457200" y="150314025"/>
          <a:ext cx="247650" cy="27622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66675</xdr:rowOff>
    </xdr:to>
    <xdr:sp macro="" textlink="">
      <xdr:nvSpPr>
        <xdr:cNvPr id="30" name="AutoShape 30178" descr="C:\Documents and Settings\Admin\%D0%A0%D0%B0%D0%B1%D0%BE%D1%87%D0%B8%D0%B9 %D1%81%D1%82%D0%BE%D0%BB\COVER-HIGH-200x300.png"/>
        <xdr:cNvSpPr>
          <a:spLocks noChangeAspect="1" noChangeArrowheads="1"/>
        </xdr:cNvSpPr>
      </xdr:nvSpPr>
      <xdr:spPr bwMode="auto">
        <a:xfrm>
          <a:off x="457200" y="150314025"/>
          <a:ext cx="247650" cy="27622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133350</xdr:rowOff>
    </xdr:to>
    <xdr:sp macro="" textlink="">
      <xdr:nvSpPr>
        <xdr:cNvPr id="31" name="AutoShape 30178" descr="C:\Documents and Settings\Admin\%D0%A0%D0%B0%D0%B1%D0%BE%D1%87%D0%B8%D0%B9 %D1%81%D1%82%D0%BE%D0%BB\COVER-HIGH-200x300.png"/>
        <xdr:cNvSpPr>
          <a:spLocks noChangeAspect="1" noChangeArrowheads="1"/>
        </xdr:cNvSpPr>
      </xdr:nvSpPr>
      <xdr:spPr bwMode="auto">
        <a:xfrm>
          <a:off x="457200" y="1337024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133350</xdr:rowOff>
    </xdr:to>
    <xdr:sp macro="" textlink="">
      <xdr:nvSpPr>
        <xdr:cNvPr id="32" name="AutoShape 30178" descr="C:\Documents and Settings\Admin\%D0%A0%D0%B0%D0%B1%D0%BE%D1%87%D0%B8%D0%B9 %D1%81%D1%82%D0%BE%D0%BB\COVER-HIGH-200x300.png"/>
        <xdr:cNvSpPr>
          <a:spLocks noChangeAspect="1" noChangeArrowheads="1"/>
        </xdr:cNvSpPr>
      </xdr:nvSpPr>
      <xdr:spPr bwMode="auto">
        <a:xfrm>
          <a:off x="457200" y="1337024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95250</xdr:rowOff>
    </xdr:to>
    <xdr:sp macro="" textlink="">
      <xdr:nvSpPr>
        <xdr:cNvPr id="33" name="AutoShape 30178" descr="C:\Documents and Settings\Admin\%D0%A0%D0%B0%D0%B1%D0%BE%D1%87%D0%B8%D0%B9 %D1%81%D1%82%D0%BE%D0%BB\COVER-HIGH-200x300.png"/>
        <xdr:cNvSpPr>
          <a:spLocks noChangeAspect="1" noChangeArrowheads="1"/>
        </xdr:cNvSpPr>
      </xdr:nvSpPr>
      <xdr:spPr bwMode="auto">
        <a:xfrm>
          <a:off x="457200" y="84610575"/>
          <a:ext cx="247650" cy="2952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34" name="AutoShape 30178" descr="C:\Documents and Settings\Admin\%D0%A0%D0%B0%D0%B1%D0%BE%D1%87%D0%B8%D0%B9 %D1%81%D1%82%D0%BE%D0%BB\COVER-HIGH-200x300.png"/>
        <xdr:cNvSpPr>
          <a:spLocks noChangeAspect="1" noChangeArrowheads="1"/>
        </xdr:cNvSpPr>
      </xdr:nvSpPr>
      <xdr:spPr bwMode="auto">
        <a:xfrm>
          <a:off x="457200" y="8461057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95250</xdr:rowOff>
    </xdr:to>
    <xdr:sp macro="" textlink="">
      <xdr:nvSpPr>
        <xdr:cNvPr id="35" name="AutoShape 30178" descr="C:\Documents and Settings\Admin\%D0%A0%D0%B0%D0%B1%D0%BE%D1%87%D0%B8%D0%B9 %D1%81%D1%82%D0%BE%D0%BB\COVER-HIGH-200x300.png"/>
        <xdr:cNvSpPr>
          <a:spLocks noChangeAspect="1" noChangeArrowheads="1"/>
        </xdr:cNvSpPr>
      </xdr:nvSpPr>
      <xdr:spPr bwMode="auto">
        <a:xfrm>
          <a:off x="457200" y="84810600"/>
          <a:ext cx="247650" cy="2952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36" name="AutoShape 30178" descr="C:\Documents and Settings\Admin\%D0%A0%D0%B0%D0%B1%D0%BE%D1%87%D0%B8%D0%B9 %D1%81%D1%82%D0%BE%D0%BB\COVER-HIGH-200x300.png"/>
        <xdr:cNvSpPr>
          <a:spLocks noChangeAspect="1" noChangeArrowheads="1"/>
        </xdr:cNvSpPr>
      </xdr:nvSpPr>
      <xdr:spPr bwMode="auto">
        <a:xfrm>
          <a:off x="457200" y="8481060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95250</xdr:rowOff>
    </xdr:to>
    <xdr:sp macro="" textlink="">
      <xdr:nvSpPr>
        <xdr:cNvPr id="37" name="AutoShape 30178" descr="C:\Documents and Settings\Admin\%D0%A0%D0%B0%D0%B1%D0%BE%D1%87%D0%B8%D0%B9 %D1%81%D1%82%D0%BE%D0%BB\COVER-HIGH-200x300.png"/>
        <xdr:cNvSpPr>
          <a:spLocks noChangeAspect="1" noChangeArrowheads="1"/>
        </xdr:cNvSpPr>
      </xdr:nvSpPr>
      <xdr:spPr bwMode="auto">
        <a:xfrm>
          <a:off x="457200" y="85010625"/>
          <a:ext cx="247650" cy="2952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38" name="AutoShape 30178" descr="C:\Documents and Settings\Admin\%D0%A0%D0%B0%D0%B1%D0%BE%D1%87%D0%B8%D0%B9 %D1%81%D1%82%D0%BE%D0%BB\COVER-HIGH-200x300.png"/>
        <xdr:cNvSpPr>
          <a:spLocks noChangeAspect="1" noChangeArrowheads="1"/>
        </xdr:cNvSpPr>
      </xdr:nvSpPr>
      <xdr:spPr bwMode="auto">
        <a:xfrm>
          <a:off x="457200" y="85010625"/>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95250</xdr:rowOff>
    </xdr:to>
    <xdr:sp macro="" textlink="">
      <xdr:nvSpPr>
        <xdr:cNvPr id="39" name="AutoShape 30178" descr="C:\Documents and Settings\Admin\%D0%A0%D0%B0%D0%B1%D0%BE%D1%87%D0%B8%D0%B9 %D1%81%D1%82%D0%BE%D0%BB\COVER-HIGH-200x300.png"/>
        <xdr:cNvSpPr>
          <a:spLocks noChangeAspect="1" noChangeArrowheads="1"/>
        </xdr:cNvSpPr>
      </xdr:nvSpPr>
      <xdr:spPr bwMode="auto">
        <a:xfrm>
          <a:off x="457200" y="85210650"/>
          <a:ext cx="247650" cy="2952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40" name="AutoShape 30178" descr="C:\Documents and Settings\Admin\%D0%A0%D0%B0%D0%B1%D0%BE%D1%87%D0%B8%D0%B9 %D1%81%D1%82%D0%BE%D0%BB\COVER-HIGH-200x300.png"/>
        <xdr:cNvSpPr>
          <a:spLocks noChangeAspect="1" noChangeArrowheads="1"/>
        </xdr:cNvSpPr>
      </xdr:nvSpPr>
      <xdr:spPr bwMode="auto">
        <a:xfrm>
          <a:off x="457200" y="85210650"/>
          <a:ext cx="247650" cy="2857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1228</xdr:row>
      <xdr:rowOff>104775</xdr:rowOff>
    </xdr:to>
    <xdr:sp macro="" textlink="">
      <xdr:nvSpPr>
        <xdr:cNvPr id="41" name="AutoShape 30178" descr="C:\Documents and Settings\Admin\%D0%A0%D0%B0%D0%B1%D0%BE%D1%87%D0%B8%D0%B9 %D1%81%D1%82%D0%BE%D0%BB\COVER-HIGH-200x300.png"/>
        <xdr:cNvSpPr>
          <a:spLocks noChangeAspect="1" noChangeArrowheads="1"/>
        </xdr:cNvSpPr>
      </xdr:nvSpPr>
      <xdr:spPr bwMode="auto">
        <a:xfrm>
          <a:off x="7362825" y="84010500"/>
          <a:ext cx="304800" cy="3048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1228</xdr:row>
      <xdr:rowOff>104775</xdr:rowOff>
    </xdr:to>
    <xdr:sp macro="" textlink="">
      <xdr:nvSpPr>
        <xdr:cNvPr id="42" name="AutoShape 30178" descr="C:\Documents and Settings\Admin\%D0%A0%D0%B0%D0%B1%D0%BE%D1%87%D0%B8%D0%B9 %D1%81%D1%82%D0%BE%D0%BB\COVER-HIGH-200x300.png"/>
        <xdr:cNvSpPr>
          <a:spLocks noChangeAspect="1" noChangeArrowheads="1"/>
        </xdr:cNvSpPr>
      </xdr:nvSpPr>
      <xdr:spPr bwMode="auto">
        <a:xfrm>
          <a:off x="7362825" y="84010500"/>
          <a:ext cx="304800" cy="3048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1228</xdr:row>
      <xdr:rowOff>85725</xdr:rowOff>
    </xdr:to>
    <xdr:sp macro="" textlink="">
      <xdr:nvSpPr>
        <xdr:cNvPr id="43" name="AutoShape 30178" descr="C:\Documents and Settings\Admin\%D0%A0%D0%B0%D0%B1%D0%BE%D1%87%D0%B8%D0%B9 %D1%81%D1%82%D0%BE%D0%BB\COVER-HIGH-200x300.png"/>
        <xdr:cNvSpPr>
          <a:spLocks noChangeAspect="1" noChangeArrowheads="1"/>
        </xdr:cNvSpPr>
      </xdr:nvSpPr>
      <xdr:spPr bwMode="auto">
        <a:xfrm>
          <a:off x="7362825" y="84010500"/>
          <a:ext cx="304800" cy="285750"/>
        </a:xfrm>
        <a:prstGeom prst="rect">
          <a:avLst/>
        </a:prstGeom>
        <a:noFill/>
        <a:ln w="9525">
          <a:noFill/>
          <a:miter lim="800000"/>
          <a:headEnd/>
          <a:tailEnd/>
        </a:ln>
      </xdr:spPr>
    </xdr:sp>
    <xdr:clientData/>
  </xdr:twoCellAnchor>
  <xdr:twoCellAnchor editAs="oneCell">
    <xdr:from>
      <xdr:col>8</xdr:col>
      <xdr:colOff>66675</xdr:colOff>
      <xdr:row>1227</xdr:row>
      <xdr:rowOff>0</xdr:rowOff>
    </xdr:from>
    <xdr:to>
      <xdr:col>8</xdr:col>
      <xdr:colOff>371475</xdr:colOff>
      <xdr:row>1228</xdr:row>
      <xdr:rowOff>85725</xdr:rowOff>
    </xdr:to>
    <xdr:sp macro="" textlink="">
      <xdr:nvSpPr>
        <xdr:cNvPr id="44" name="AutoShape 30178" descr="C:\Documents and Settings\Admin\%D0%A0%D0%B0%D0%B1%D0%BE%D1%87%D0%B8%D0%B9 %D1%81%D1%82%D0%BE%D0%BB\COVER-HIGH-200x300.png"/>
        <xdr:cNvSpPr>
          <a:spLocks noChangeAspect="1" noChangeArrowheads="1"/>
        </xdr:cNvSpPr>
      </xdr:nvSpPr>
      <xdr:spPr bwMode="auto">
        <a:xfrm>
          <a:off x="7429500" y="84020025"/>
          <a:ext cx="304800" cy="2857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1317</xdr:row>
      <xdr:rowOff>0</xdr:rowOff>
    </xdr:to>
    <xdr:sp macro="" textlink="">
      <xdr:nvSpPr>
        <xdr:cNvPr id="45" name="AutoShape 30178" descr="C:\Documents and Settings\Admin\%D0%A0%D0%B0%D0%B1%D0%BE%D1%87%D0%B8%D0%B9 %D1%81%D1%82%D0%BE%D0%BB\COVER-HIGH-200x300.png"/>
        <xdr:cNvSpPr>
          <a:spLocks noChangeAspect="1" noChangeArrowheads="1"/>
        </xdr:cNvSpPr>
      </xdr:nvSpPr>
      <xdr:spPr bwMode="auto">
        <a:xfrm>
          <a:off x="7362825" y="76266675"/>
          <a:ext cx="304800" cy="15335250"/>
        </a:xfrm>
        <a:prstGeom prst="rect">
          <a:avLst/>
        </a:prstGeom>
        <a:noFill/>
        <a:ln w="9525">
          <a:noFill/>
          <a:miter lim="800000"/>
          <a:headEnd/>
          <a:tailEnd/>
        </a:ln>
      </xdr:spPr>
    </xdr:sp>
    <xdr:clientData/>
  </xdr:twoCellAnchor>
  <xdr:twoCellAnchor editAs="oneCell">
    <xdr:from>
      <xdr:col>8</xdr:col>
      <xdr:colOff>85725</xdr:colOff>
      <xdr:row>1227</xdr:row>
      <xdr:rowOff>0</xdr:rowOff>
    </xdr:from>
    <xdr:to>
      <xdr:col>8</xdr:col>
      <xdr:colOff>390525</xdr:colOff>
      <xdr:row>1317</xdr:row>
      <xdr:rowOff>38100</xdr:rowOff>
    </xdr:to>
    <xdr:sp macro="" textlink="">
      <xdr:nvSpPr>
        <xdr:cNvPr id="46" name="AutoShape 30178" descr="C:\Documents and Settings\Admin\%D0%A0%D0%B0%D0%B1%D0%BE%D1%87%D0%B8%D0%B9 %D1%81%D1%82%D0%BE%D0%BB\COVER-HIGH-200x300.png"/>
        <xdr:cNvSpPr>
          <a:spLocks noChangeAspect="1" noChangeArrowheads="1"/>
        </xdr:cNvSpPr>
      </xdr:nvSpPr>
      <xdr:spPr bwMode="auto">
        <a:xfrm>
          <a:off x="7448550" y="76190475"/>
          <a:ext cx="304800" cy="154114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1300</xdr:row>
      <xdr:rowOff>104775</xdr:rowOff>
    </xdr:to>
    <xdr:sp macro="" textlink="">
      <xdr:nvSpPr>
        <xdr:cNvPr id="47" name="AutoShape 30178" descr="C:\Documents and Settings\Admin\%D0%A0%D0%B0%D0%B1%D0%BE%D1%87%D0%B8%D0%B9 %D1%81%D1%82%D0%BE%D0%BB\COVER-HIGH-200x300.png"/>
        <xdr:cNvSpPr>
          <a:spLocks noChangeAspect="1" noChangeArrowheads="1"/>
        </xdr:cNvSpPr>
      </xdr:nvSpPr>
      <xdr:spPr bwMode="auto">
        <a:xfrm>
          <a:off x="7362825" y="79162275"/>
          <a:ext cx="304800" cy="12392025"/>
        </a:xfrm>
        <a:prstGeom prst="rect">
          <a:avLst/>
        </a:prstGeom>
        <a:noFill/>
        <a:ln w="9525">
          <a:noFill/>
          <a:miter lim="800000"/>
          <a:headEnd/>
          <a:tailEnd/>
        </a:ln>
      </xdr:spPr>
    </xdr:sp>
    <xdr:clientData/>
  </xdr:twoCellAnchor>
  <xdr:twoCellAnchor editAs="oneCell">
    <xdr:from>
      <xdr:col>8</xdr:col>
      <xdr:colOff>85725</xdr:colOff>
      <xdr:row>1227</xdr:row>
      <xdr:rowOff>0</xdr:rowOff>
    </xdr:from>
    <xdr:to>
      <xdr:col>8</xdr:col>
      <xdr:colOff>390525</xdr:colOff>
      <xdr:row>1316</xdr:row>
      <xdr:rowOff>104775</xdr:rowOff>
    </xdr:to>
    <xdr:sp macro="" textlink="">
      <xdr:nvSpPr>
        <xdr:cNvPr id="48" name="AutoShape 30178" descr="C:\Documents and Settings\Admin\%D0%A0%D0%B0%D0%B1%D0%BE%D1%87%D0%B8%D0%B9 %D1%81%D1%82%D0%BE%D0%BB\COVER-HIGH-200x300.png"/>
        <xdr:cNvSpPr>
          <a:spLocks noChangeAspect="1" noChangeArrowheads="1"/>
        </xdr:cNvSpPr>
      </xdr:nvSpPr>
      <xdr:spPr bwMode="auto">
        <a:xfrm>
          <a:off x="7448550" y="76371450"/>
          <a:ext cx="304800" cy="1532572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1250</xdr:row>
      <xdr:rowOff>85725</xdr:rowOff>
    </xdr:to>
    <xdr:sp macro="" textlink="">
      <xdr:nvSpPr>
        <xdr:cNvPr id="49" name="AutoShape 30178" descr="C:\Documents and Settings\Admin\%D0%A0%D0%B0%D0%B1%D0%BE%D1%87%D0%B8%D0%B9 %D1%81%D1%82%D0%BE%D0%BB\COVER-HIGH-200x300.png"/>
        <xdr:cNvSpPr>
          <a:spLocks noChangeAspect="1" noChangeArrowheads="1"/>
        </xdr:cNvSpPr>
      </xdr:nvSpPr>
      <xdr:spPr bwMode="auto">
        <a:xfrm>
          <a:off x="457200" y="89411175"/>
          <a:ext cx="247650" cy="39624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1250</xdr:row>
      <xdr:rowOff>85725</xdr:rowOff>
    </xdr:to>
    <xdr:sp macro="" textlink="">
      <xdr:nvSpPr>
        <xdr:cNvPr id="50" name="AutoShape 30178" descr="C:\Documents and Settings\Admin\%D0%A0%D0%B0%D0%B1%D0%BE%D1%87%D0%B8%D0%B9 %D1%81%D1%82%D0%BE%D0%BB\COVER-HIGH-200x300.png"/>
        <xdr:cNvSpPr>
          <a:spLocks noChangeAspect="1" noChangeArrowheads="1"/>
        </xdr:cNvSpPr>
      </xdr:nvSpPr>
      <xdr:spPr bwMode="auto">
        <a:xfrm>
          <a:off x="457200" y="89411175"/>
          <a:ext cx="247650" cy="39624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1249</xdr:row>
      <xdr:rowOff>28575</xdr:rowOff>
    </xdr:to>
    <xdr:sp macro="" textlink="">
      <xdr:nvSpPr>
        <xdr:cNvPr id="51" name="AutoShape 30178" descr="C:\Documents and Settings\Admin\%D0%A0%D0%B0%D0%B1%D0%BE%D1%87%D0%B8%D0%B9 %D1%81%D1%82%D0%BE%D0%BB\COVER-HIGH-200x300.png"/>
        <xdr:cNvSpPr>
          <a:spLocks noChangeAspect="1" noChangeArrowheads="1"/>
        </xdr:cNvSpPr>
      </xdr:nvSpPr>
      <xdr:spPr bwMode="auto">
        <a:xfrm>
          <a:off x="7362825" y="89563575"/>
          <a:ext cx="304800" cy="3752850"/>
        </a:xfrm>
        <a:prstGeom prst="rect">
          <a:avLst/>
        </a:prstGeom>
        <a:noFill/>
        <a:ln w="9525">
          <a:noFill/>
          <a:miter lim="800000"/>
          <a:headEnd/>
          <a:tailEnd/>
        </a:ln>
      </xdr:spPr>
    </xdr:sp>
    <xdr:clientData/>
  </xdr:twoCellAnchor>
  <xdr:twoCellAnchor editAs="oneCell">
    <xdr:from>
      <xdr:col>4</xdr:col>
      <xdr:colOff>1562100</xdr:colOff>
      <xdr:row>1227</xdr:row>
      <xdr:rowOff>0</xdr:rowOff>
    </xdr:from>
    <xdr:to>
      <xdr:col>5</xdr:col>
      <xdr:colOff>238125</xdr:colOff>
      <xdr:row>1250</xdr:row>
      <xdr:rowOff>47625</xdr:rowOff>
    </xdr:to>
    <xdr:sp macro="" textlink="">
      <xdr:nvSpPr>
        <xdr:cNvPr id="52" name="AutoShape 30178" descr="C:\Documents and Settings\Admin\%D0%A0%D0%B0%D0%B1%D0%BE%D1%87%D0%B8%D0%B9 %D1%81%D1%82%D0%BE%D0%BB\COVER-HIGH-200x300.png"/>
        <xdr:cNvSpPr>
          <a:spLocks noChangeAspect="1" noChangeArrowheads="1"/>
        </xdr:cNvSpPr>
      </xdr:nvSpPr>
      <xdr:spPr bwMode="auto">
        <a:xfrm>
          <a:off x="4419600" y="88744425"/>
          <a:ext cx="742950" cy="37719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1249</xdr:row>
      <xdr:rowOff>76200</xdr:rowOff>
    </xdr:to>
    <xdr:sp macro="" textlink="">
      <xdr:nvSpPr>
        <xdr:cNvPr id="53" name="AutoShape 30178" descr="C:\Documents and Settings\Admin\%D0%A0%D0%B0%D0%B1%D0%BE%D1%87%D0%B8%D0%B9 %D1%81%D1%82%D0%BE%D0%BB\COVER-HIGH-200x300.png"/>
        <xdr:cNvSpPr>
          <a:spLocks noChangeAspect="1" noChangeArrowheads="1"/>
        </xdr:cNvSpPr>
      </xdr:nvSpPr>
      <xdr:spPr bwMode="auto">
        <a:xfrm>
          <a:off x="457200" y="89411175"/>
          <a:ext cx="247650" cy="3752850"/>
        </a:xfrm>
        <a:prstGeom prst="rect">
          <a:avLst/>
        </a:prstGeom>
        <a:noFill/>
        <a:ln w="9525">
          <a:noFill/>
          <a:miter lim="800000"/>
          <a:headEnd/>
          <a:tailEnd/>
        </a:ln>
      </xdr:spPr>
    </xdr:sp>
    <xdr:clientData/>
  </xdr:twoCellAnchor>
  <xdr:twoCellAnchor editAs="oneCell">
    <xdr:from>
      <xdr:col>1</xdr:col>
      <xdr:colOff>0</xdr:colOff>
      <xdr:row>1227</xdr:row>
      <xdr:rowOff>0</xdr:rowOff>
    </xdr:from>
    <xdr:to>
      <xdr:col>1</xdr:col>
      <xdr:colOff>247650</xdr:colOff>
      <xdr:row>1249</xdr:row>
      <xdr:rowOff>38100</xdr:rowOff>
    </xdr:to>
    <xdr:sp macro="" textlink="">
      <xdr:nvSpPr>
        <xdr:cNvPr id="54" name="AutoShape 30178" descr="C:\Documents and Settings\Admin\%D0%A0%D0%B0%D0%B1%D0%BE%D1%87%D0%B8%D0%B9 %D1%81%D1%82%D0%BE%D0%BB\COVER-HIGH-200x300.png"/>
        <xdr:cNvSpPr>
          <a:spLocks noChangeAspect="1" noChangeArrowheads="1"/>
        </xdr:cNvSpPr>
      </xdr:nvSpPr>
      <xdr:spPr bwMode="auto">
        <a:xfrm>
          <a:off x="495300" y="89592150"/>
          <a:ext cx="247650" cy="376237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1317</xdr:row>
      <xdr:rowOff>38100</xdr:rowOff>
    </xdr:to>
    <xdr:sp macro="" textlink="">
      <xdr:nvSpPr>
        <xdr:cNvPr id="55" name="AutoShape 30178" descr="C:\Documents and Settings\Admin\%D0%A0%D0%B0%D0%B1%D0%BE%D1%87%D0%B8%D0%B9 %D1%81%D1%82%D0%BE%D0%BB\COVER-HIGH-200x300.png"/>
        <xdr:cNvSpPr>
          <a:spLocks noChangeAspect="1" noChangeArrowheads="1"/>
        </xdr:cNvSpPr>
      </xdr:nvSpPr>
      <xdr:spPr bwMode="auto">
        <a:xfrm>
          <a:off x="7362825" y="82238850"/>
          <a:ext cx="304800" cy="15849600"/>
        </a:xfrm>
        <a:prstGeom prst="rect">
          <a:avLst/>
        </a:prstGeom>
        <a:noFill/>
        <a:ln w="9525">
          <a:noFill/>
          <a:miter lim="800000"/>
          <a:headEnd/>
          <a:tailEnd/>
        </a:ln>
      </xdr:spPr>
    </xdr:sp>
    <xdr:clientData/>
  </xdr:twoCellAnchor>
  <xdr:twoCellAnchor editAs="oneCell">
    <xdr:from>
      <xdr:col>8</xdr:col>
      <xdr:colOff>85725</xdr:colOff>
      <xdr:row>1227</xdr:row>
      <xdr:rowOff>0</xdr:rowOff>
    </xdr:from>
    <xdr:to>
      <xdr:col>8</xdr:col>
      <xdr:colOff>390525</xdr:colOff>
      <xdr:row>1317</xdr:row>
      <xdr:rowOff>85725</xdr:rowOff>
    </xdr:to>
    <xdr:sp macro="" textlink="">
      <xdr:nvSpPr>
        <xdr:cNvPr id="56" name="AutoShape 30178" descr="C:\Documents and Settings\Admin\%D0%A0%D0%B0%D0%B1%D0%BE%D1%87%D0%B8%D0%B9 %D1%81%D1%82%D0%BE%D0%BB\COVER-HIGH-200x300.png"/>
        <xdr:cNvSpPr>
          <a:spLocks noChangeAspect="1" noChangeArrowheads="1"/>
        </xdr:cNvSpPr>
      </xdr:nvSpPr>
      <xdr:spPr bwMode="auto">
        <a:xfrm>
          <a:off x="7448550" y="82162650"/>
          <a:ext cx="304800" cy="1593532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1301</xdr:row>
      <xdr:rowOff>0</xdr:rowOff>
    </xdr:to>
    <xdr:sp macro="" textlink="">
      <xdr:nvSpPr>
        <xdr:cNvPr id="57" name="AutoShape 30178" descr="C:\Documents and Settings\Admin\%D0%A0%D0%B0%D0%B1%D0%BE%D1%87%D0%B8%D0%B9 %D1%81%D1%82%D0%BE%D0%BB\COVER-HIGH-200x300.png"/>
        <xdr:cNvSpPr>
          <a:spLocks noChangeAspect="1" noChangeArrowheads="1"/>
        </xdr:cNvSpPr>
      </xdr:nvSpPr>
      <xdr:spPr bwMode="auto">
        <a:xfrm>
          <a:off x="7362825" y="84610575"/>
          <a:ext cx="304800" cy="128206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1249</xdr:row>
      <xdr:rowOff>28575</xdr:rowOff>
    </xdr:to>
    <xdr:sp macro="" textlink="">
      <xdr:nvSpPr>
        <xdr:cNvPr id="58" name="AutoShape 30178" descr="C:\Documents and Settings\Admin\%D0%A0%D0%B0%D0%B1%D0%BE%D1%87%D0%B8%D0%B9 %D1%81%D1%82%D0%BE%D0%BB\COVER-HIGH-200x300.png"/>
        <xdr:cNvSpPr>
          <a:spLocks noChangeAspect="1" noChangeArrowheads="1"/>
        </xdr:cNvSpPr>
      </xdr:nvSpPr>
      <xdr:spPr bwMode="auto">
        <a:xfrm>
          <a:off x="7362825" y="89563575"/>
          <a:ext cx="304800" cy="37528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1249</xdr:row>
      <xdr:rowOff>28575</xdr:rowOff>
    </xdr:to>
    <xdr:sp macro="" textlink="">
      <xdr:nvSpPr>
        <xdr:cNvPr id="59" name="AutoShape 30178" descr="C:\Documents and Settings\Admin\%D0%A0%D0%B0%D0%B1%D0%BE%D1%87%D0%B8%D0%B9 %D1%81%D1%82%D0%BE%D0%BB\COVER-HIGH-200x300.png"/>
        <xdr:cNvSpPr>
          <a:spLocks noChangeAspect="1" noChangeArrowheads="1"/>
        </xdr:cNvSpPr>
      </xdr:nvSpPr>
      <xdr:spPr bwMode="auto">
        <a:xfrm>
          <a:off x="7362825" y="89563575"/>
          <a:ext cx="304800" cy="37528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60" name="AutoShape 30178" descr="C:\Documents and Settings\Admin\%D0%A0%D0%B0%D0%B1%D0%BE%D1%87%D0%B8%D0%B9 %D1%81%D1%82%D0%BE%D0%BB\COVER-HIGH-200x300.png"/>
        <xdr:cNvSpPr>
          <a:spLocks noChangeAspect="1" noChangeArrowheads="1"/>
        </xdr:cNvSpPr>
      </xdr:nvSpPr>
      <xdr:spPr bwMode="auto">
        <a:xfrm>
          <a:off x="457200" y="93087825"/>
          <a:ext cx="247650" cy="3429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61" name="AutoShape 30178" descr="C:\Documents and Settings\Admin\%D0%A0%D0%B0%D0%B1%D0%BE%D1%87%D0%B8%D0%B9 %D1%81%D1%82%D0%BE%D0%BB\COVER-HIGH-200x300.png"/>
        <xdr:cNvSpPr>
          <a:spLocks noChangeAspect="1" noChangeArrowheads="1"/>
        </xdr:cNvSpPr>
      </xdr:nvSpPr>
      <xdr:spPr bwMode="auto">
        <a:xfrm>
          <a:off x="457200" y="93087825"/>
          <a:ext cx="247650" cy="3429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62" name="AutoShape 30178" descr="C:\Documents and Settings\Admin\%D0%A0%D0%B0%D0%B1%D0%BE%D1%87%D0%B8%D0%B9 %D1%81%D1%82%D0%BE%D0%BB\COVER-HIGH-200x300.png"/>
        <xdr:cNvSpPr>
          <a:spLocks noChangeAspect="1" noChangeArrowheads="1"/>
        </xdr:cNvSpPr>
      </xdr:nvSpPr>
      <xdr:spPr bwMode="auto">
        <a:xfrm>
          <a:off x="457200" y="150314025"/>
          <a:ext cx="247650" cy="2952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63" name="AutoShape 30178" descr="C:\Documents and Settings\Admin\%D0%A0%D0%B0%D0%B1%D0%BE%D1%87%D0%B8%D0%B9 %D1%81%D1%82%D0%BE%D0%BB\COVER-HIGH-200x300.png"/>
        <xdr:cNvSpPr>
          <a:spLocks noChangeAspect="1" noChangeArrowheads="1"/>
        </xdr:cNvSpPr>
      </xdr:nvSpPr>
      <xdr:spPr bwMode="auto">
        <a:xfrm>
          <a:off x="457200" y="150314025"/>
          <a:ext cx="247650" cy="2952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64" name="AutoShape 30178" descr="C:\Documents and Settings\Admin\%D0%A0%D0%B0%D0%B1%D0%BE%D1%87%D0%B8%D0%B9 %D1%81%D1%82%D0%BE%D0%BB\COVER-HIGH-200x300.png"/>
        <xdr:cNvSpPr>
          <a:spLocks noChangeAspect="1" noChangeArrowheads="1"/>
        </xdr:cNvSpPr>
      </xdr:nvSpPr>
      <xdr:spPr bwMode="auto">
        <a:xfrm>
          <a:off x="457200" y="93487875"/>
          <a:ext cx="247650" cy="3429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65" name="AutoShape 30178" descr="C:\Documents and Settings\Admin\%D0%A0%D0%B0%D0%B1%D0%BE%D1%87%D0%B8%D0%B9 %D1%81%D1%82%D0%BE%D0%BB\COVER-HIGH-200x300.png"/>
        <xdr:cNvSpPr>
          <a:spLocks noChangeAspect="1" noChangeArrowheads="1"/>
        </xdr:cNvSpPr>
      </xdr:nvSpPr>
      <xdr:spPr bwMode="auto">
        <a:xfrm>
          <a:off x="457200" y="93487875"/>
          <a:ext cx="247650" cy="3429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66" name="AutoShape 30178" descr="C:\Documents and Settings\Admin\%D0%A0%D0%B0%D0%B1%D0%BE%D1%87%D0%B8%D0%B9 %D1%81%D1%82%D0%BE%D0%BB\COVER-HIGH-200x300.png"/>
        <xdr:cNvSpPr>
          <a:spLocks noChangeAspect="1" noChangeArrowheads="1"/>
        </xdr:cNvSpPr>
      </xdr:nvSpPr>
      <xdr:spPr bwMode="auto">
        <a:xfrm>
          <a:off x="457200" y="9368790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67" name="AutoShape 30178" descr="C:\Documents and Settings\Admin\%D0%A0%D0%B0%D0%B1%D0%BE%D1%87%D0%B8%D0%B9 %D1%81%D1%82%D0%BE%D0%BB\COVER-HIGH-200x300.png"/>
        <xdr:cNvSpPr>
          <a:spLocks noChangeAspect="1" noChangeArrowheads="1"/>
        </xdr:cNvSpPr>
      </xdr:nvSpPr>
      <xdr:spPr bwMode="auto">
        <a:xfrm>
          <a:off x="457200" y="9368790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68" name="AutoShape 30178" descr="C:\Documents and Settings\Admin\%D0%A0%D0%B0%D0%B1%D0%BE%D1%87%D0%B8%D0%B9 %D1%81%D1%82%D0%BE%D0%BB\COVER-HIGH-200x300.png"/>
        <xdr:cNvSpPr>
          <a:spLocks noChangeAspect="1" noChangeArrowheads="1"/>
        </xdr:cNvSpPr>
      </xdr:nvSpPr>
      <xdr:spPr bwMode="auto">
        <a:xfrm>
          <a:off x="457200" y="94287975"/>
          <a:ext cx="247650" cy="3429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95250</xdr:rowOff>
    </xdr:to>
    <xdr:sp macro="" textlink="">
      <xdr:nvSpPr>
        <xdr:cNvPr id="69" name="AutoShape 30178" descr="C:\Documents and Settings\Admin\%D0%A0%D0%B0%D0%B1%D0%BE%D1%87%D0%B8%D0%B9 %D1%81%D1%82%D0%BE%D0%BB\COVER-HIGH-200x300.png"/>
        <xdr:cNvSpPr>
          <a:spLocks noChangeAspect="1" noChangeArrowheads="1"/>
        </xdr:cNvSpPr>
      </xdr:nvSpPr>
      <xdr:spPr bwMode="auto">
        <a:xfrm>
          <a:off x="457200" y="94287975"/>
          <a:ext cx="247650" cy="3333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70" name="AutoShape 30178" descr="C:\Documents and Settings\Admin\%D0%A0%D0%B0%D0%B1%D0%BE%D1%87%D0%B8%D0%B9 %D1%81%D1%82%D0%BE%D0%BB\COVER-HIGH-200x300.png"/>
        <xdr:cNvSpPr>
          <a:spLocks noChangeAspect="1" noChangeArrowheads="1"/>
        </xdr:cNvSpPr>
      </xdr:nvSpPr>
      <xdr:spPr bwMode="auto">
        <a:xfrm>
          <a:off x="457200" y="9452610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71" name="AutoShape 30178" descr="C:\Documents and Settings\Admin\%D0%A0%D0%B0%D0%B1%D0%BE%D1%87%D0%B8%D0%B9 %D1%81%D1%82%D0%BE%D0%BB\COVER-HIGH-200x300.png"/>
        <xdr:cNvSpPr>
          <a:spLocks noChangeAspect="1" noChangeArrowheads="1"/>
        </xdr:cNvSpPr>
      </xdr:nvSpPr>
      <xdr:spPr bwMode="auto">
        <a:xfrm>
          <a:off x="457200" y="9452610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72" name="AutoShape 30178" descr="C:\Documents and Settings\Admin\%D0%A0%D0%B0%D0%B1%D0%BE%D1%87%D0%B8%D0%B9 %D1%81%D1%82%D0%BE%D0%BB\COVER-HIGH-200x300.png"/>
        <xdr:cNvSpPr>
          <a:spLocks noChangeAspect="1" noChangeArrowheads="1"/>
        </xdr:cNvSpPr>
      </xdr:nvSpPr>
      <xdr:spPr bwMode="auto">
        <a:xfrm>
          <a:off x="457200" y="93887925"/>
          <a:ext cx="247650" cy="3429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133350</xdr:rowOff>
    </xdr:to>
    <xdr:sp macro="" textlink="">
      <xdr:nvSpPr>
        <xdr:cNvPr id="73" name="AutoShape 30178" descr="C:\Documents and Settings\Admin\%D0%A0%D0%B0%D0%B1%D0%BE%D1%87%D0%B8%D0%B9 %D1%81%D1%82%D0%BE%D0%BB\COVER-HIGH-200x300.png"/>
        <xdr:cNvSpPr>
          <a:spLocks noChangeAspect="1" noChangeArrowheads="1"/>
        </xdr:cNvSpPr>
      </xdr:nvSpPr>
      <xdr:spPr bwMode="auto">
        <a:xfrm>
          <a:off x="457200" y="93887925"/>
          <a:ext cx="247650" cy="3333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74" name="AutoShape 30178" descr="C:\Documents and Settings\Admin\%D0%A0%D0%B0%D0%B1%D0%BE%D1%87%D0%B8%D0%B9 %D1%81%D1%82%D0%BE%D0%BB\COVER-HIGH-200x300.png"/>
        <xdr:cNvSpPr>
          <a:spLocks noChangeAspect="1" noChangeArrowheads="1"/>
        </xdr:cNvSpPr>
      </xdr:nvSpPr>
      <xdr:spPr bwMode="auto">
        <a:xfrm>
          <a:off x="457200" y="940879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85725</xdr:rowOff>
    </xdr:to>
    <xdr:sp macro="" textlink="">
      <xdr:nvSpPr>
        <xdr:cNvPr id="75" name="AutoShape 30178" descr="C:\Documents and Settings\Admin\%D0%A0%D0%B0%D0%B1%D0%BE%D1%87%D0%B8%D0%B9 %D1%81%D1%82%D0%BE%D0%BB\COVER-HIGH-200x300.png"/>
        <xdr:cNvSpPr>
          <a:spLocks noChangeAspect="1" noChangeArrowheads="1"/>
        </xdr:cNvSpPr>
      </xdr:nvSpPr>
      <xdr:spPr bwMode="auto">
        <a:xfrm>
          <a:off x="457200" y="940879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1253</xdr:row>
      <xdr:rowOff>104775</xdr:rowOff>
    </xdr:to>
    <xdr:sp macro="" textlink="">
      <xdr:nvSpPr>
        <xdr:cNvPr id="76" name="AutoShape 30178" descr="C:\Documents and Settings\Admin\%D0%A0%D0%B0%D0%B1%D0%BE%D1%87%D0%B8%D0%B9 %D1%81%D1%82%D0%BE%D0%BB\COVER-HIGH-200x300.png"/>
        <xdr:cNvSpPr>
          <a:spLocks noChangeAspect="1" noChangeArrowheads="1"/>
        </xdr:cNvSpPr>
      </xdr:nvSpPr>
      <xdr:spPr bwMode="auto">
        <a:xfrm>
          <a:off x="457200" y="91087575"/>
          <a:ext cx="247650" cy="511492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1253</xdr:row>
      <xdr:rowOff>85725</xdr:rowOff>
    </xdr:to>
    <xdr:sp macro="" textlink="">
      <xdr:nvSpPr>
        <xdr:cNvPr id="77" name="AutoShape 30178" descr="C:\Documents and Settings\Admin\%D0%A0%D0%B0%D0%B1%D0%BE%D1%87%D0%B8%D0%B9 %D1%81%D1%82%D0%BE%D0%BB\COVER-HIGH-200x300.png"/>
        <xdr:cNvSpPr>
          <a:spLocks noChangeAspect="1" noChangeArrowheads="1"/>
        </xdr:cNvSpPr>
      </xdr:nvSpPr>
      <xdr:spPr bwMode="auto">
        <a:xfrm>
          <a:off x="457200" y="91087575"/>
          <a:ext cx="247650" cy="5095875"/>
        </a:xfrm>
        <a:prstGeom prst="rect">
          <a:avLst/>
        </a:prstGeom>
        <a:noFill/>
        <a:ln w="9525">
          <a:noFill/>
          <a:miter lim="800000"/>
          <a:headEnd/>
          <a:tailEnd/>
        </a:ln>
      </xdr:spPr>
    </xdr:sp>
    <xdr:clientData/>
  </xdr:twoCellAnchor>
  <xdr:twoCellAnchor editAs="oneCell">
    <xdr:from>
      <xdr:col>1</xdr:col>
      <xdr:colOff>457200</xdr:colOff>
      <xdr:row>1227</xdr:row>
      <xdr:rowOff>0</xdr:rowOff>
    </xdr:from>
    <xdr:to>
      <xdr:col>1</xdr:col>
      <xdr:colOff>1257300</xdr:colOff>
      <xdr:row>1253</xdr:row>
      <xdr:rowOff>104775</xdr:rowOff>
    </xdr:to>
    <xdr:sp macro="" textlink="">
      <xdr:nvSpPr>
        <xdr:cNvPr id="78" name="AutoShape 30178" descr="C:\Documents and Settings\Admin\%D0%A0%D0%B0%D0%B1%D0%BE%D1%87%D0%B8%D0%B9 %D1%81%D1%82%D0%BE%D0%BB\COVER-HIGH-200x300.png"/>
        <xdr:cNvSpPr>
          <a:spLocks noChangeAspect="1" noChangeArrowheads="1"/>
        </xdr:cNvSpPr>
      </xdr:nvSpPr>
      <xdr:spPr bwMode="auto">
        <a:xfrm>
          <a:off x="952500" y="91087575"/>
          <a:ext cx="1533525" cy="5114925"/>
        </a:xfrm>
        <a:prstGeom prst="rect">
          <a:avLst/>
        </a:prstGeom>
        <a:noFill/>
        <a:ln w="9525">
          <a:noFill/>
          <a:miter lim="800000"/>
          <a:headEnd/>
          <a:tailEnd/>
        </a:ln>
      </xdr:spPr>
    </xdr:sp>
    <xdr:clientData/>
  </xdr:twoCellAnchor>
  <xdr:twoCellAnchor editAs="oneCell">
    <xdr:from>
      <xdr:col>1</xdr:col>
      <xdr:colOff>457200</xdr:colOff>
      <xdr:row>1227</xdr:row>
      <xdr:rowOff>0</xdr:rowOff>
    </xdr:from>
    <xdr:to>
      <xdr:col>1</xdr:col>
      <xdr:colOff>1257300</xdr:colOff>
      <xdr:row>1253</xdr:row>
      <xdr:rowOff>85725</xdr:rowOff>
    </xdr:to>
    <xdr:sp macro="" textlink="">
      <xdr:nvSpPr>
        <xdr:cNvPr id="79" name="AutoShape 30178" descr="C:\Documents and Settings\Admin\%D0%A0%D0%B0%D0%B1%D0%BE%D1%87%D0%B8%D0%B9 %D1%81%D1%82%D0%BE%D0%BB\COVER-HIGH-200x300.png"/>
        <xdr:cNvSpPr>
          <a:spLocks noChangeAspect="1" noChangeArrowheads="1"/>
        </xdr:cNvSpPr>
      </xdr:nvSpPr>
      <xdr:spPr bwMode="auto">
        <a:xfrm>
          <a:off x="952500" y="91087575"/>
          <a:ext cx="1533525" cy="50958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1247</xdr:row>
      <xdr:rowOff>0</xdr:rowOff>
    </xdr:to>
    <xdr:sp macro="" textlink="">
      <xdr:nvSpPr>
        <xdr:cNvPr id="80" name="AutoShape 30178" descr="C:\Documents and Settings\Admin\%D0%A0%D0%B0%D0%B1%D0%BE%D1%87%D0%B8%D0%B9 %D1%81%D1%82%D0%BE%D0%BB\COVER-HIGH-200x300.png"/>
        <xdr:cNvSpPr>
          <a:spLocks noChangeAspect="1" noChangeArrowheads="1"/>
        </xdr:cNvSpPr>
      </xdr:nvSpPr>
      <xdr:spPr bwMode="auto">
        <a:xfrm>
          <a:off x="457200" y="95126175"/>
          <a:ext cx="247650" cy="3848100"/>
        </a:xfrm>
        <a:prstGeom prst="rect">
          <a:avLst/>
        </a:prstGeom>
        <a:noFill/>
        <a:ln w="9525">
          <a:noFill/>
          <a:miter lim="800000"/>
          <a:headEnd/>
          <a:tailEnd/>
        </a:ln>
      </xdr:spPr>
    </xdr:sp>
    <xdr:clientData/>
  </xdr:twoCellAnchor>
  <xdr:twoCellAnchor editAs="oneCell">
    <xdr:from>
      <xdr:col>1</xdr:col>
      <xdr:colOff>66675</xdr:colOff>
      <xdr:row>1227</xdr:row>
      <xdr:rowOff>0</xdr:rowOff>
    </xdr:from>
    <xdr:to>
      <xdr:col>1</xdr:col>
      <xdr:colOff>323850</xdr:colOff>
      <xdr:row>1247</xdr:row>
      <xdr:rowOff>0</xdr:rowOff>
    </xdr:to>
    <xdr:sp macro="" textlink="">
      <xdr:nvSpPr>
        <xdr:cNvPr id="81" name="AutoShape 30178" descr="C:\Documents and Settings\Admin\%D0%A0%D0%B0%D0%B1%D0%BE%D1%87%D0%B8%D0%B9 %D1%81%D1%82%D0%BE%D0%BB\COVER-HIGH-200x300.png"/>
        <xdr:cNvSpPr>
          <a:spLocks noChangeAspect="1" noChangeArrowheads="1"/>
        </xdr:cNvSpPr>
      </xdr:nvSpPr>
      <xdr:spPr bwMode="auto">
        <a:xfrm>
          <a:off x="561975" y="95126175"/>
          <a:ext cx="257175" cy="3848100"/>
        </a:xfrm>
        <a:prstGeom prst="rect">
          <a:avLst/>
        </a:prstGeom>
        <a:noFill/>
        <a:ln w="9525">
          <a:noFill/>
          <a:miter lim="800000"/>
          <a:headEnd/>
          <a:tailEnd/>
        </a:ln>
      </xdr:spPr>
    </xdr:sp>
    <xdr:clientData/>
  </xdr:twoCellAnchor>
  <xdr:twoCellAnchor editAs="oneCell">
    <xdr:from>
      <xdr:col>1</xdr:col>
      <xdr:colOff>457200</xdr:colOff>
      <xdr:row>1227</xdr:row>
      <xdr:rowOff>0</xdr:rowOff>
    </xdr:from>
    <xdr:to>
      <xdr:col>1</xdr:col>
      <xdr:colOff>1257300</xdr:colOff>
      <xdr:row>1247</xdr:row>
      <xdr:rowOff>0</xdr:rowOff>
    </xdr:to>
    <xdr:sp macro="" textlink="">
      <xdr:nvSpPr>
        <xdr:cNvPr id="82" name="AutoShape 30178" descr="C:\Documents and Settings\Admin\%D0%A0%D0%B0%D0%B1%D0%BE%D1%87%D0%B8%D0%B9 %D1%81%D1%82%D0%BE%D0%BB\COVER-HIGH-200x300.png"/>
        <xdr:cNvSpPr>
          <a:spLocks noChangeAspect="1" noChangeArrowheads="1"/>
        </xdr:cNvSpPr>
      </xdr:nvSpPr>
      <xdr:spPr bwMode="auto">
        <a:xfrm>
          <a:off x="952500" y="95126175"/>
          <a:ext cx="1533525" cy="3848100"/>
        </a:xfrm>
        <a:prstGeom prst="rect">
          <a:avLst/>
        </a:prstGeom>
        <a:noFill/>
        <a:ln w="9525">
          <a:noFill/>
          <a:miter lim="800000"/>
          <a:headEnd/>
          <a:tailEnd/>
        </a:ln>
      </xdr:spPr>
    </xdr:sp>
    <xdr:clientData/>
  </xdr:twoCellAnchor>
  <xdr:twoCellAnchor editAs="oneCell">
    <xdr:from>
      <xdr:col>1</xdr:col>
      <xdr:colOff>457200</xdr:colOff>
      <xdr:row>1227</xdr:row>
      <xdr:rowOff>0</xdr:rowOff>
    </xdr:from>
    <xdr:to>
      <xdr:col>1</xdr:col>
      <xdr:colOff>1257300</xdr:colOff>
      <xdr:row>1247</xdr:row>
      <xdr:rowOff>0</xdr:rowOff>
    </xdr:to>
    <xdr:sp macro="" textlink="">
      <xdr:nvSpPr>
        <xdr:cNvPr id="83" name="AutoShape 30178" descr="C:\Documents and Settings\Admin\%D0%A0%D0%B0%D0%B1%D0%BE%D1%87%D0%B8%D0%B9 %D1%81%D1%82%D0%BE%D0%BB\COVER-HIGH-200x300.png"/>
        <xdr:cNvSpPr>
          <a:spLocks noChangeAspect="1" noChangeArrowheads="1"/>
        </xdr:cNvSpPr>
      </xdr:nvSpPr>
      <xdr:spPr bwMode="auto">
        <a:xfrm>
          <a:off x="952500" y="95126175"/>
          <a:ext cx="1533525" cy="38481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1253</xdr:row>
      <xdr:rowOff>104775</xdr:rowOff>
    </xdr:to>
    <xdr:sp macro="" textlink="">
      <xdr:nvSpPr>
        <xdr:cNvPr id="84" name="AutoShape 30178" descr="C:\Documents and Settings\Admin\%D0%A0%D0%B0%D0%B1%D0%BE%D1%87%D0%B8%D0%B9 %D1%81%D1%82%D0%BE%D0%BB\COVER-HIGH-200x300.png"/>
        <xdr:cNvSpPr>
          <a:spLocks noChangeAspect="1" noChangeArrowheads="1"/>
        </xdr:cNvSpPr>
      </xdr:nvSpPr>
      <xdr:spPr bwMode="auto">
        <a:xfrm>
          <a:off x="457200" y="91087575"/>
          <a:ext cx="247650" cy="511492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1253</xdr:row>
      <xdr:rowOff>85725</xdr:rowOff>
    </xdr:to>
    <xdr:sp macro="" textlink="">
      <xdr:nvSpPr>
        <xdr:cNvPr id="85" name="AutoShape 30178" descr="C:\Documents and Settings\Admin\%D0%A0%D0%B0%D0%B1%D0%BE%D1%87%D0%B8%D0%B9 %D1%81%D1%82%D0%BE%D0%BB\COVER-HIGH-200x300.png"/>
        <xdr:cNvSpPr>
          <a:spLocks noChangeAspect="1" noChangeArrowheads="1"/>
        </xdr:cNvSpPr>
      </xdr:nvSpPr>
      <xdr:spPr bwMode="auto">
        <a:xfrm>
          <a:off x="457200" y="91087575"/>
          <a:ext cx="247650" cy="50958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1247</xdr:row>
      <xdr:rowOff>0</xdr:rowOff>
    </xdr:to>
    <xdr:sp macro="" textlink="">
      <xdr:nvSpPr>
        <xdr:cNvPr id="86" name="AutoShape 30178" descr="C:\Documents and Settings\Admin\%D0%A0%D0%B0%D0%B1%D0%BE%D1%87%D0%B8%D0%B9 %D1%81%D1%82%D0%BE%D0%BB\COVER-HIGH-200x300.png"/>
        <xdr:cNvSpPr>
          <a:spLocks noChangeAspect="1" noChangeArrowheads="1"/>
        </xdr:cNvSpPr>
      </xdr:nvSpPr>
      <xdr:spPr bwMode="auto">
        <a:xfrm>
          <a:off x="457200" y="95126175"/>
          <a:ext cx="247650" cy="38481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1252</xdr:row>
      <xdr:rowOff>104775</xdr:rowOff>
    </xdr:to>
    <xdr:sp macro="" textlink="">
      <xdr:nvSpPr>
        <xdr:cNvPr id="87" name="AutoShape 30178" descr="C:\Documents and Settings\Admin\%D0%A0%D0%B0%D0%B1%D0%BE%D1%87%D0%B8%D0%B9 %D1%81%D1%82%D0%BE%D0%BB\COVER-HIGH-200x300.png"/>
        <xdr:cNvSpPr>
          <a:spLocks noChangeAspect="1" noChangeArrowheads="1"/>
        </xdr:cNvSpPr>
      </xdr:nvSpPr>
      <xdr:spPr bwMode="auto">
        <a:xfrm>
          <a:off x="7362825" y="91087575"/>
          <a:ext cx="304800" cy="49149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1252</xdr:row>
      <xdr:rowOff>104775</xdr:rowOff>
    </xdr:to>
    <xdr:sp macro="" textlink="">
      <xdr:nvSpPr>
        <xdr:cNvPr id="88" name="AutoShape 30178" descr="C:\Documents and Settings\Admin\%D0%A0%D0%B0%D0%B1%D0%BE%D1%87%D0%B8%D0%B9 %D1%81%D1%82%D0%BE%D0%BB\COVER-HIGH-200x300.png"/>
        <xdr:cNvSpPr>
          <a:spLocks noChangeAspect="1" noChangeArrowheads="1"/>
        </xdr:cNvSpPr>
      </xdr:nvSpPr>
      <xdr:spPr bwMode="auto">
        <a:xfrm>
          <a:off x="7362825" y="91087575"/>
          <a:ext cx="304800" cy="49149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1252</xdr:row>
      <xdr:rowOff>104775</xdr:rowOff>
    </xdr:to>
    <xdr:sp macro="" textlink="">
      <xdr:nvSpPr>
        <xdr:cNvPr id="89" name="AutoShape 30178" descr="C:\Documents and Settings\Admin\%D0%A0%D0%B0%D0%B1%D0%BE%D1%87%D0%B8%D0%B9 %D1%81%D1%82%D0%BE%D0%BB\COVER-HIGH-200x300.png"/>
        <xdr:cNvSpPr>
          <a:spLocks noChangeAspect="1" noChangeArrowheads="1"/>
        </xdr:cNvSpPr>
      </xdr:nvSpPr>
      <xdr:spPr bwMode="auto">
        <a:xfrm>
          <a:off x="7362825" y="91087575"/>
          <a:ext cx="304800" cy="49149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1252</xdr:row>
      <xdr:rowOff>104775</xdr:rowOff>
    </xdr:to>
    <xdr:sp macro="" textlink="">
      <xdr:nvSpPr>
        <xdr:cNvPr id="90" name="AutoShape 30178" descr="C:\Documents and Settings\Admin\%D0%A0%D0%B0%D0%B1%D0%BE%D1%87%D0%B8%D0%B9 %D1%81%D1%82%D0%BE%D0%BB\COVER-HIGH-200x300.png"/>
        <xdr:cNvSpPr>
          <a:spLocks noChangeAspect="1" noChangeArrowheads="1"/>
        </xdr:cNvSpPr>
      </xdr:nvSpPr>
      <xdr:spPr bwMode="auto">
        <a:xfrm>
          <a:off x="7362825" y="91087575"/>
          <a:ext cx="304800" cy="4914900"/>
        </a:xfrm>
        <a:prstGeom prst="rect">
          <a:avLst/>
        </a:prstGeom>
        <a:noFill/>
        <a:ln w="9525">
          <a:noFill/>
          <a:miter lim="800000"/>
          <a:headEnd/>
          <a:tailEnd/>
        </a:ln>
      </xdr:spPr>
    </xdr:sp>
    <xdr:clientData/>
  </xdr:twoCellAnchor>
  <xdr:twoCellAnchor editAs="oneCell">
    <xdr:from>
      <xdr:col>7</xdr:col>
      <xdr:colOff>1295400</xdr:colOff>
      <xdr:row>1227</xdr:row>
      <xdr:rowOff>0</xdr:rowOff>
    </xdr:from>
    <xdr:to>
      <xdr:col>8</xdr:col>
      <xdr:colOff>304800</xdr:colOff>
      <xdr:row>1252</xdr:row>
      <xdr:rowOff>85725</xdr:rowOff>
    </xdr:to>
    <xdr:sp macro="" textlink="">
      <xdr:nvSpPr>
        <xdr:cNvPr id="91" name="AutoShape 30178" descr="C:\Documents and Settings\Admin\%D0%A0%D0%B0%D0%B1%D0%BE%D1%87%D0%B8%D0%B9 %D1%81%D1%82%D0%BE%D0%BB\COVER-HIGH-200x300.png"/>
        <xdr:cNvSpPr>
          <a:spLocks noChangeAspect="1" noChangeArrowheads="1"/>
        </xdr:cNvSpPr>
      </xdr:nvSpPr>
      <xdr:spPr bwMode="auto">
        <a:xfrm>
          <a:off x="7362825" y="91106625"/>
          <a:ext cx="304800" cy="4895850"/>
        </a:xfrm>
        <a:prstGeom prst="rect">
          <a:avLst/>
        </a:prstGeom>
        <a:noFill/>
        <a:ln w="9525">
          <a:noFill/>
          <a:miter lim="800000"/>
          <a:headEnd/>
          <a:tailEnd/>
        </a:ln>
      </xdr:spPr>
    </xdr:sp>
    <xdr:clientData/>
  </xdr:twoCellAnchor>
  <xdr:twoCellAnchor editAs="oneCell">
    <xdr:from>
      <xdr:col>7</xdr:col>
      <xdr:colOff>1143000</xdr:colOff>
      <xdr:row>1227</xdr:row>
      <xdr:rowOff>0</xdr:rowOff>
    </xdr:from>
    <xdr:to>
      <xdr:col>8</xdr:col>
      <xdr:colOff>304800</xdr:colOff>
      <xdr:row>1252</xdr:row>
      <xdr:rowOff>85725</xdr:rowOff>
    </xdr:to>
    <xdr:sp macro="" textlink="">
      <xdr:nvSpPr>
        <xdr:cNvPr id="92" name="AutoShape 30178" descr="C:\Documents and Settings\Admin\%D0%A0%D0%B0%D0%B1%D0%BE%D1%87%D0%B8%D0%B9 %D1%81%D1%82%D0%BE%D0%BB\COVER-HIGH-200x300.png"/>
        <xdr:cNvSpPr>
          <a:spLocks noChangeAspect="1" noChangeArrowheads="1"/>
        </xdr:cNvSpPr>
      </xdr:nvSpPr>
      <xdr:spPr bwMode="auto">
        <a:xfrm>
          <a:off x="7362825" y="91106625"/>
          <a:ext cx="304800" cy="48958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1504</xdr:row>
      <xdr:rowOff>9525</xdr:rowOff>
    </xdr:to>
    <xdr:sp macro="" textlink="">
      <xdr:nvSpPr>
        <xdr:cNvPr id="93" name="AutoShape 30178" descr="C:\Documents and Settings\Admin\%D0%A0%D0%B0%D0%B1%D0%BE%D1%87%D0%B8%D0%B9 %D1%81%D1%82%D0%BE%D0%BB\COVER-HIGH-200x300.png"/>
        <xdr:cNvSpPr>
          <a:spLocks noChangeAspect="1" noChangeArrowheads="1"/>
        </xdr:cNvSpPr>
      </xdr:nvSpPr>
      <xdr:spPr bwMode="auto">
        <a:xfrm>
          <a:off x="457200" y="91087575"/>
          <a:ext cx="247650" cy="518541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1504</xdr:row>
      <xdr:rowOff>0</xdr:rowOff>
    </xdr:to>
    <xdr:sp macro="" textlink="">
      <xdr:nvSpPr>
        <xdr:cNvPr id="94" name="AutoShape 30178" descr="C:\Documents and Settings\Admin\%D0%A0%D0%B0%D0%B1%D0%BE%D1%87%D0%B8%D0%B9 %D1%81%D1%82%D0%BE%D0%BB\COVER-HIGH-200x300.png"/>
        <xdr:cNvSpPr>
          <a:spLocks noChangeAspect="1" noChangeArrowheads="1"/>
        </xdr:cNvSpPr>
      </xdr:nvSpPr>
      <xdr:spPr bwMode="auto">
        <a:xfrm>
          <a:off x="457200" y="91087575"/>
          <a:ext cx="247650" cy="51835050"/>
        </a:xfrm>
        <a:prstGeom prst="rect">
          <a:avLst/>
        </a:prstGeom>
        <a:noFill/>
        <a:ln w="9525">
          <a:noFill/>
          <a:miter lim="800000"/>
          <a:headEnd/>
          <a:tailEnd/>
        </a:ln>
      </xdr:spPr>
    </xdr:sp>
    <xdr:clientData/>
  </xdr:twoCellAnchor>
  <xdr:twoCellAnchor editAs="oneCell">
    <xdr:from>
      <xdr:col>1</xdr:col>
      <xdr:colOff>457200</xdr:colOff>
      <xdr:row>1227</xdr:row>
      <xdr:rowOff>0</xdr:rowOff>
    </xdr:from>
    <xdr:to>
      <xdr:col>1</xdr:col>
      <xdr:colOff>1257300</xdr:colOff>
      <xdr:row>1504</xdr:row>
      <xdr:rowOff>9525</xdr:rowOff>
    </xdr:to>
    <xdr:sp macro="" textlink="">
      <xdr:nvSpPr>
        <xdr:cNvPr id="95" name="AutoShape 30178" descr="C:\Documents and Settings\Admin\%D0%A0%D0%B0%D0%B1%D0%BE%D1%87%D0%B8%D0%B9 %D1%81%D1%82%D0%BE%D0%BB\COVER-HIGH-200x300.png"/>
        <xdr:cNvSpPr>
          <a:spLocks noChangeAspect="1" noChangeArrowheads="1"/>
        </xdr:cNvSpPr>
      </xdr:nvSpPr>
      <xdr:spPr bwMode="auto">
        <a:xfrm>
          <a:off x="952500" y="91087575"/>
          <a:ext cx="1533525" cy="51854100"/>
        </a:xfrm>
        <a:prstGeom prst="rect">
          <a:avLst/>
        </a:prstGeom>
        <a:noFill/>
        <a:ln w="9525">
          <a:noFill/>
          <a:miter lim="800000"/>
          <a:headEnd/>
          <a:tailEnd/>
        </a:ln>
      </xdr:spPr>
    </xdr:sp>
    <xdr:clientData/>
  </xdr:twoCellAnchor>
  <xdr:twoCellAnchor editAs="oneCell">
    <xdr:from>
      <xdr:col>1</xdr:col>
      <xdr:colOff>457200</xdr:colOff>
      <xdr:row>1227</xdr:row>
      <xdr:rowOff>0</xdr:rowOff>
    </xdr:from>
    <xdr:to>
      <xdr:col>1</xdr:col>
      <xdr:colOff>1257300</xdr:colOff>
      <xdr:row>1504</xdr:row>
      <xdr:rowOff>0</xdr:rowOff>
    </xdr:to>
    <xdr:sp macro="" textlink="">
      <xdr:nvSpPr>
        <xdr:cNvPr id="96" name="AutoShape 30178" descr="C:\Documents and Settings\Admin\%D0%A0%D0%B0%D0%B1%D0%BE%D1%87%D0%B8%D0%B9 %D1%81%D1%82%D0%BE%D0%BB\COVER-HIGH-200x300.png"/>
        <xdr:cNvSpPr>
          <a:spLocks noChangeAspect="1" noChangeArrowheads="1"/>
        </xdr:cNvSpPr>
      </xdr:nvSpPr>
      <xdr:spPr bwMode="auto">
        <a:xfrm>
          <a:off x="952500" y="91087575"/>
          <a:ext cx="1533525" cy="51835050"/>
        </a:xfrm>
        <a:prstGeom prst="rect">
          <a:avLst/>
        </a:prstGeom>
        <a:noFill/>
        <a:ln w="9525">
          <a:noFill/>
          <a:miter lim="800000"/>
          <a:headEnd/>
          <a:tailEnd/>
        </a:ln>
      </xdr:spPr>
    </xdr:sp>
    <xdr:clientData/>
  </xdr:twoCellAnchor>
  <xdr:twoCellAnchor editAs="oneCell">
    <xdr:from>
      <xdr:col>1</xdr:col>
      <xdr:colOff>66675</xdr:colOff>
      <xdr:row>1227</xdr:row>
      <xdr:rowOff>0</xdr:rowOff>
    </xdr:from>
    <xdr:to>
      <xdr:col>1</xdr:col>
      <xdr:colOff>323850</xdr:colOff>
      <xdr:row>1466</xdr:row>
      <xdr:rowOff>133350</xdr:rowOff>
    </xdr:to>
    <xdr:sp macro="" textlink="">
      <xdr:nvSpPr>
        <xdr:cNvPr id="97" name="AutoShape 30178" descr="C:\Documents and Settings\Admin\%D0%A0%D0%B0%D0%B1%D0%BE%D1%87%D0%B8%D0%B9 %D1%81%D1%82%D0%BE%D0%BB\COVER-HIGH-200x300.png"/>
        <xdr:cNvSpPr>
          <a:spLocks noChangeAspect="1" noChangeArrowheads="1"/>
        </xdr:cNvSpPr>
      </xdr:nvSpPr>
      <xdr:spPr bwMode="auto">
        <a:xfrm>
          <a:off x="561975" y="95126175"/>
          <a:ext cx="257175" cy="48548925"/>
        </a:xfrm>
        <a:prstGeom prst="rect">
          <a:avLst/>
        </a:prstGeom>
        <a:noFill/>
        <a:ln w="9525">
          <a:noFill/>
          <a:miter lim="800000"/>
          <a:headEnd/>
          <a:tailEnd/>
        </a:ln>
      </xdr:spPr>
    </xdr:sp>
    <xdr:clientData/>
  </xdr:twoCellAnchor>
  <xdr:twoCellAnchor editAs="oneCell">
    <xdr:from>
      <xdr:col>1</xdr:col>
      <xdr:colOff>457200</xdr:colOff>
      <xdr:row>1227</xdr:row>
      <xdr:rowOff>0</xdr:rowOff>
    </xdr:from>
    <xdr:to>
      <xdr:col>1</xdr:col>
      <xdr:colOff>1257300</xdr:colOff>
      <xdr:row>1467</xdr:row>
      <xdr:rowOff>0</xdr:rowOff>
    </xdr:to>
    <xdr:sp macro="" textlink="">
      <xdr:nvSpPr>
        <xdr:cNvPr id="98" name="AutoShape 30178" descr="C:\Documents and Settings\Admin\%D0%A0%D0%B0%D0%B1%D0%BE%D1%87%D0%B8%D0%B9 %D1%81%D1%82%D0%BE%D0%BB\COVER-HIGH-200x300.png"/>
        <xdr:cNvSpPr>
          <a:spLocks noChangeAspect="1" noChangeArrowheads="1"/>
        </xdr:cNvSpPr>
      </xdr:nvSpPr>
      <xdr:spPr bwMode="auto">
        <a:xfrm>
          <a:off x="952500" y="95126175"/>
          <a:ext cx="1533525" cy="48558450"/>
        </a:xfrm>
        <a:prstGeom prst="rect">
          <a:avLst/>
        </a:prstGeom>
        <a:noFill/>
        <a:ln w="9525">
          <a:noFill/>
          <a:miter lim="800000"/>
          <a:headEnd/>
          <a:tailEnd/>
        </a:ln>
      </xdr:spPr>
    </xdr:sp>
    <xdr:clientData/>
  </xdr:twoCellAnchor>
  <xdr:twoCellAnchor editAs="oneCell">
    <xdr:from>
      <xdr:col>1</xdr:col>
      <xdr:colOff>457200</xdr:colOff>
      <xdr:row>1227</xdr:row>
      <xdr:rowOff>0</xdr:rowOff>
    </xdr:from>
    <xdr:to>
      <xdr:col>1</xdr:col>
      <xdr:colOff>1257300</xdr:colOff>
      <xdr:row>1466</xdr:row>
      <xdr:rowOff>133350</xdr:rowOff>
    </xdr:to>
    <xdr:sp macro="" textlink="">
      <xdr:nvSpPr>
        <xdr:cNvPr id="99" name="AutoShape 30178" descr="C:\Documents and Settings\Admin\%D0%A0%D0%B0%D0%B1%D0%BE%D1%87%D0%B8%D0%B9 %D1%81%D1%82%D0%BE%D0%BB\COVER-HIGH-200x300.png"/>
        <xdr:cNvSpPr>
          <a:spLocks noChangeAspect="1" noChangeArrowheads="1"/>
        </xdr:cNvSpPr>
      </xdr:nvSpPr>
      <xdr:spPr bwMode="auto">
        <a:xfrm>
          <a:off x="952500" y="95126175"/>
          <a:ext cx="1533525" cy="4854892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1228</xdr:row>
      <xdr:rowOff>95250</xdr:rowOff>
    </xdr:to>
    <xdr:sp macro="" textlink="">
      <xdr:nvSpPr>
        <xdr:cNvPr id="100" name="AutoShape 30178" descr="C:\Documents and Settings\Admin\%D0%A0%D0%B0%D0%B1%D0%BE%D1%87%D0%B8%D0%B9 %D1%81%D1%82%D0%BE%D0%BB\COVER-HIGH-200x300.png"/>
        <xdr:cNvSpPr>
          <a:spLocks noChangeAspect="1" noChangeArrowheads="1"/>
        </xdr:cNvSpPr>
      </xdr:nvSpPr>
      <xdr:spPr bwMode="auto">
        <a:xfrm>
          <a:off x="7362825" y="131768850"/>
          <a:ext cx="304800" cy="276225"/>
        </a:xfrm>
        <a:prstGeom prst="rect">
          <a:avLst/>
        </a:prstGeom>
        <a:noFill/>
        <a:ln w="9525">
          <a:noFill/>
          <a:miter lim="800000"/>
          <a:headEnd/>
          <a:tailEnd/>
        </a:ln>
      </xdr:spPr>
    </xdr:sp>
    <xdr:clientData/>
  </xdr:twoCellAnchor>
  <xdr:twoCellAnchor editAs="oneCell">
    <xdr:from>
      <xdr:col>8</xdr:col>
      <xdr:colOff>85725</xdr:colOff>
      <xdr:row>1227</xdr:row>
      <xdr:rowOff>0</xdr:rowOff>
    </xdr:from>
    <xdr:to>
      <xdr:col>8</xdr:col>
      <xdr:colOff>390525</xdr:colOff>
      <xdr:row>1228</xdr:row>
      <xdr:rowOff>95250</xdr:rowOff>
    </xdr:to>
    <xdr:sp macro="" textlink="">
      <xdr:nvSpPr>
        <xdr:cNvPr id="101" name="AutoShape 30178" descr="C:\Documents and Settings\Admin\%D0%A0%D0%B0%D0%B1%D0%BE%D1%87%D0%B8%D0%B9 %D1%81%D1%82%D0%BE%D0%BB\COVER-HIGH-200x300.png"/>
        <xdr:cNvSpPr>
          <a:spLocks noChangeAspect="1" noChangeArrowheads="1"/>
        </xdr:cNvSpPr>
      </xdr:nvSpPr>
      <xdr:spPr bwMode="auto">
        <a:xfrm>
          <a:off x="7448550" y="131768850"/>
          <a:ext cx="304800" cy="27622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1228</xdr:row>
      <xdr:rowOff>47625</xdr:rowOff>
    </xdr:to>
    <xdr:sp macro="" textlink="">
      <xdr:nvSpPr>
        <xdr:cNvPr id="102" name="AutoShape 30178" descr="C:\Documents and Settings\Admin\%D0%A0%D0%B0%D0%B1%D0%BE%D1%87%D0%B8%D0%B9 %D1%81%D1%82%D0%BE%D0%BB\COVER-HIGH-200x300.png"/>
        <xdr:cNvSpPr>
          <a:spLocks noChangeAspect="1" noChangeArrowheads="1"/>
        </xdr:cNvSpPr>
      </xdr:nvSpPr>
      <xdr:spPr bwMode="auto">
        <a:xfrm>
          <a:off x="7362825" y="131768850"/>
          <a:ext cx="304800" cy="2286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1228</xdr:row>
      <xdr:rowOff>47625</xdr:rowOff>
    </xdr:to>
    <xdr:sp macro="" textlink="">
      <xdr:nvSpPr>
        <xdr:cNvPr id="103" name="AutoShape 30178" descr="C:\Documents and Settings\Admin\%D0%A0%D0%B0%D0%B1%D0%BE%D1%87%D0%B8%D0%B9 %D1%81%D1%82%D0%BE%D0%BB\COVER-HIGH-200x300.png"/>
        <xdr:cNvSpPr>
          <a:spLocks noChangeAspect="1" noChangeArrowheads="1"/>
        </xdr:cNvSpPr>
      </xdr:nvSpPr>
      <xdr:spPr bwMode="auto">
        <a:xfrm>
          <a:off x="7362825" y="131768850"/>
          <a:ext cx="304800" cy="2286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1229</xdr:row>
      <xdr:rowOff>28575</xdr:rowOff>
    </xdr:to>
    <xdr:sp macro="" textlink="">
      <xdr:nvSpPr>
        <xdr:cNvPr id="104" name="AutoShape 30178" descr="C:\Documents and Settings\Admin\%D0%A0%D0%B0%D0%B1%D0%BE%D1%87%D0%B8%D0%B9 %D1%81%D1%82%D0%BE%D0%BB\COVER-HIGH-200x300.png"/>
        <xdr:cNvSpPr>
          <a:spLocks noChangeAspect="1" noChangeArrowheads="1"/>
        </xdr:cNvSpPr>
      </xdr:nvSpPr>
      <xdr:spPr bwMode="auto">
        <a:xfrm>
          <a:off x="7362825" y="131768850"/>
          <a:ext cx="304800" cy="361950"/>
        </a:xfrm>
        <a:prstGeom prst="rect">
          <a:avLst/>
        </a:prstGeom>
        <a:noFill/>
        <a:ln w="9525">
          <a:noFill/>
          <a:miter lim="800000"/>
          <a:headEnd/>
          <a:tailEnd/>
        </a:ln>
      </xdr:spPr>
    </xdr:sp>
    <xdr:clientData/>
  </xdr:twoCellAnchor>
  <xdr:twoCellAnchor editAs="oneCell">
    <xdr:from>
      <xdr:col>8</xdr:col>
      <xdr:colOff>85725</xdr:colOff>
      <xdr:row>1227</xdr:row>
      <xdr:rowOff>0</xdr:rowOff>
    </xdr:from>
    <xdr:to>
      <xdr:col>8</xdr:col>
      <xdr:colOff>390525</xdr:colOff>
      <xdr:row>1229</xdr:row>
      <xdr:rowOff>28575</xdr:rowOff>
    </xdr:to>
    <xdr:sp macro="" textlink="">
      <xdr:nvSpPr>
        <xdr:cNvPr id="105" name="AutoShape 30178" descr="C:\Documents and Settings\Admin\%D0%A0%D0%B0%D0%B1%D0%BE%D1%87%D0%B8%D0%B9 %D1%81%D1%82%D0%BE%D0%BB\COVER-HIGH-200x300.png"/>
        <xdr:cNvSpPr>
          <a:spLocks noChangeAspect="1" noChangeArrowheads="1"/>
        </xdr:cNvSpPr>
      </xdr:nvSpPr>
      <xdr:spPr bwMode="auto">
        <a:xfrm>
          <a:off x="7448550" y="131768850"/>
          <a:ext cx="304800" cy="3619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1229</xdr:row>
      <xdr:rowOff>28575</xdr:rowOff>
    </xdr:to>
    <xdr:sp macro="" textlink="">
      <xdr:nvSpPr>
        <xdr:cNvPr id="106" name="AutoShape 30178" descr="C:\Documents and Settings\Admin\%D0%A0%D0%B0%D0%B1%D0%BE%D1%87%D0%B8%D0%B9 %D1%81%D1%82%D0%BE%D0%BB\COVER-HIGH-200x300.png"/>
        <xdr:cNvSpPr>
          <a:spLocks noChangeAspect="1" noChangeArrowheads="1"/>
        </xdr:cNvSpPr>
      </xdr:nvSpPr>
      <xdr:spPr bwMode="auto">
        <a:xfrm>
          <a:off x="7362825" y="131768850"/>
          <a:ext cx="304800" cy="3619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1229</xdr:row>
      <xdr:rowOff>28575</xdr:rowOff>
    </xdr:to>
    <xdr:sp macro="" textlink="">
      <xdr:nvSpPr>
        <xdr:cNvPr id="107" name="AutoShape 30178" descr="C:\Documents and Settings\Admin\%D0%A0%D0%B0%D0%B1%D0%BE%D1%87%D0%B8%D0%B9 %D1%81%D1%82%D0%BE%D0%BB\COVER-HIGH-200x300.png"/>
        <xdr:cNvSpPr>
          <a:spLocks noChangeAspect="1" noChangeArrowheads="1"/>
        </xdr:cNvSpPr>
      </xdr:nvSpPr>
      <xdr:spPr bwMode="auto">
        <a:xfrm>
          <a:off x="7362825" y="131768850"/>
          <a:ext cx="304800" cy="3619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08"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09"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10"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409575</xdr:colOff>
      <xdr:row>1227</xdr:row>
      <xdr:rowOff>0</xdr:rowOff>
    </xdr:from>
    <xdr:to>
      <xdr:col>1</xdr:col>
      <xdr:colOff>161925</xdr:colOff>
      <xdr:row>1228</xdr:row>
      <xdr:rowOff>104775</xdr:rowOff>
    </xdr:to>
    <xdr:sp macro="" textlink="">
      <xdr:nvSpPr>
        <xdr:cNvPr id="111" name="AutoShape 30178" descr="C:\Documents and Settings\Admin\%D0%A0%D0%B0%D0%B1%D0%BE%D1%87%D0%B8%D0%B9 %D1%81%D1%82%D0%BE%D0%BB\COVER-HIGH-200x300.png"/>
        <xdr:cNvSpPr>
          <a:spLocks noChangeAspect="1" noChangeArrowheads="1"/>
        </xdr:cNvSpPr>
      </xdr:nvSpPr>
      <xdr:spPr bwMode="auto">
        <a:xfrm>
          <a:off x="409575"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12"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13"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14"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15"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16"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17"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18"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19"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20"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21"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22"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23"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24"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25"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26"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27"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28"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29"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30"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31"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32"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33"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34"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35"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1228</xdr:row>
      <xdr:rowOff>104775</xdr:rowOff>
    </xdr:to>
    <xdr:sp macro="" textlink="">
      <xdr:nvSpPr>
        <xdr:cNvPr id="136" name="AutoShape 30178" descr="C:\Documents and Settings\Admin\%D0%A0%D0%B0%D0%B1%D0%BE%D1%87%D0%B8%D0%B9 %D1%81%D1%82%D0%BE%D0%BB\COVER-HIGH-200x300.png"/>
        <xdr:cNvSpPr>
          <a:spLocks noChangeAspect="1" noChangeArrowheads="1"/>
        </xdr:cNvSpPr>
      </xdr:nvSpPr>
      <xdr:spPr bwMode="auto">
        <a:xfrm>
          <a:off x="7362825" y="131768850"/>
          <a:ext cx="304800" cy="2857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1228</xdr:row>
      <xdr:rowOff>104775</xdr:rowOff>
    </xdr:to>
    <xdr:sp macro="" textlink="">
      <xdr:nvSpPr>
        <xdr:cNvPr id="137" name="AutoShape 30178" descr="C:\Documents and Settings\Admin\%D0%A0%D0%B0%D0%B1%D0%BE%D1%87%D0%B8%D0%B9 %D1%81%D1%82%D0%BE%D0%BB\COVER-HIGH-200x300.png"/>
        <xdr:cNvSpPr>
          <a:spLocks noChangeAspect="1" noChangeArrowheads="1"/>
        </xdr:cNvSpPr>
      </xdr:nvSpPr>
      <xdr:spPr bwMode="auto">
        <a:xfrm>
          <a:off x="7362825" y="131768850"/>
          <a:ext cx="304800" cy="2857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1228</xdr:row>
      <xdr:rowOff>104775</xdr:rowOff>
    </xdr:to>
    <xdr:sp macro="" textlink="">
      <xdr:nvSpPr>
        <xdr:cNvPr id="138" name="AutoShape 30178" descr="C:\Documents and Settings\Admin\%D0%A0%D0%B0%D0%B1%D0%BE%D1%87%D0%B8%D0%B9 %D1%81%D1%82%D0%BE%D0%BB\COVER-HIGH-200x300.png"/>
        <xdr:cNvSpPr>
          <a:spLocks noChangeAspect="1" noChangeArrowheads="1"/>
        </xdr:cNvSpPr>
      </xdr:nvSpPr>
      <xdr:spPr bwMode="auto">
        <a:xfrm>
          <a:off x="7362825" y="131768850"/>
          <a:ext cx="304800" cy="285750"/>
        </a:xfrm>
        <a:prstGeom prst="rect">
          <a:avLst/>
        </a:prstGeom>
        <a:noFill/>
        <a:ln w="9525">
          <a:noFill/>
          <a:miter lim="800000"/>
          <a:headEnd/>
          <a:tailEnd/>
        </a:ln>
      </xdr:spPr>
    </xdr:sp>
    <xdr:clientData/>
  </xdr:twoCellAnchor>
  <xdr:twoCellAnchor editAs="oneCell">
    <xdr:from>
      <xdr:col>8</xdr:col>
      <xdr:colOff>66675</xdr:colOff>
      <xdr:row>1227</xdr:row>
      <xdr:rowOff>0</xdr:rowOff>
    </xdr:from>
    <xdr:to>
      <xdr:col>8</xdr:col>
      <xdr:colOff>371475</xdr:colOff>
      <xdr:row>1228</xdr:row>
      <xdr:rowOff>104775</xdr:rowOff>
    </xdr:to>
    <xdr:sp macro="" textlink="">
      <xdr:nvSpPr>
        <xdr:cNvPr id="139" name="AutoShape 30178" descr="C:\Documents and Settings\Admin\%D0%A0%D0%B0%D0%B1%D0%BE%D1%87%D0%B8%D0%B9 %D1%81%D1%82%D0%BE%D0%BB\COVER-HIGH-200x300.png"/>
        <xdr:cNvSpPr>
          <a:spLocks noChangeAspect="1" noChangeArrowheads="1"/>
        </xdr:cNvSpPr>
      </xdr:nvSpPr>
      <xdr:spPr bwMode="auto">
        <a:xfrm>
          <a:off x="7429500" y="131768850"/>
          <a:ext cx="304800" cy="2857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1312</xdr:row>
      <xdr:rowOff>85725</xdr:rowOff>
    </xdr:to>
    <xdr:sp macro="" textlink="">
      <xdr:nvSpPr>
        <xdr:cNvPr id="140" name="AutoShape 30178" descr="C:\Documents and Settings\Admin\%D0%A0%D0%B0%D0%B1%D0%BE%D1%87%D0%B8%D0%B9 %D1%81%D1%82%D0%BE%D0%BB\COVER-HIGH-200x300.png"/>
        <xdr:cNvSpPr>
          <a:spLocks noChangeAspect="1" noChangeArrowheads="1"/>
        </xdr:cNvSpPr>
      </xdr:nvSpPr>
      <xdr:spPr bwMode="auto">
        <a:xfrm>
          <a:off x="7362825" y="131768850"/>
          <a:ext cx="304800" cy="1444942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1252</xdr:row>
      <xdr:rowOff>114300</xdr:rowOff>
    </xdr:to>
    <xdr:sp macro="" textlink="">
      <xdr:nvSpPr>
        <xdr:cNvPr id="141" name="AutoShape 30178" descr="C:\Documents and Settings\Admin\%D0%A0%D0%B0%D0%B1%D0%BE%D1%87%D0%B8%D0%B9 %D1%81%D1%82%D0%BE%D0%BB\COVER-HIGH-200x300.png"/>
        <xdr:cNvSpPr>
          <a:spLocks noChangeAspect="1" noChangeArrowheads="1"/>
        </xdr:cNvSpPr>
      </xdr:nvSpPr>
      <xdr:spPr bwMode="auto">
        <a:xfrm>
          <a:off x="457200" y="131768850"/>
          <a:ext cx="247650" cy="43719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1252</xdr:row>
      <xdr:rowOff>114300</xdr:rowOff>
    </xdr:to>
    <xdr:sp macro="" textlink="">
      <xdr:nvSpPr>
        <xdr:cNvPr id="142" name="AutoShape 30178" descr="C:\Documents and Settings\Admin\%D0%A0%D0%B0%D0%B1%D0%BE%D1%87%D0%B8%D0%B9 %D1%81%D1%82%D0%BE%D0%BB\COVER-HIGH-200x300.png"/>
        <xdr:cNvSpPr>
          <a:spLocks noChangeAspect="1" noChangeArrowheads="1"/>
        </xdr:cNvSpPr>
      </xdr:nvSpPr>
      <xdr:spPr bwMode="auto">
        <a:xfrm>
          <a:off x="457200" y="131768850"/>
          <a:ext cx="247650" cy="437197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1251</xdr:row>
      <xdr:rowOff>28575</xdr:rowOff>
    </xdr:to>
    <xdr:sp macro="" textlink="">
      <xdr:nvSpPr>
        <xdr:cNvPr id="143" name="AutoShape 30178" descr="C:\Documents and Settings\Admin\%D0%A0%D0%B0%D0%B1%D0%BE%D1%87%D0%B8%D0%B9 %D1%81%D1%82%D0%BE%D0%BB\COVER-HIGH-200x300.png"/>
        <xdr:cNvSpPr>
          <a:spLocks noChangeAspect="1" noChangeArrowheads="1"/>
        </xdr:cNvSpPr>
      </xdr:nvSpPr>
      <xdr:spPr bwMode="auto">
        <a:xfrm>
          <a:off x="7362825" y="131768850"/>
          <a:ext cx="304800" cy="4105275"/>
        </a:xfrm>
        <a:prstGeom prst="rect">
          <a:avLst/>
        </a:prstGeom>
        <a:noFill/>
        <a:ln w="9525">
          <a:noFill/>
          <a:miter lim="800000"/>
          <a:headEnd/>
          <a:tailEnd/>
        </a:ln>
      </xdr:spPr>
    </xdr:sp>
    <xdr:clientData/>
  </xdr:twoCellAnchor>
  <xdr:twoCellAnchor editAs="oneCell">
    <xdr:from>
      <xdr:col>4</xdr:col>
      <xdr:colOff>1562100</xdr:colOff>
      <xdr:row>1227</xdr:row>
      <xdr:rowOff>0</xdr:rowOff>
    </xdr:from>
    <xdr:to>
      <xdr:col>5</xdr:col>
      <xdr:colOff>238125</xdr:colOff>
      <xdr:row>1251</xdr:row>
      <xdr:rowOff>28575</xdr:rowOff>
    </xdr:to>
    <xdr:sp macro="" textlink="">
      <xdr:nvSpPr>
        <xdr:cNvPr id="144" name="AutoShape 30178" descr="C:\Documents and Settings\Admin\%D0%A0%D0%B0%D0%B1%D0%BE%D1%87%D0%B8%D0%B9 %D1%81%D1%82%D0%BE%D0%BB\COVER-HIGH-200x300.png"/>
        <xdr:cNvSpPr>
          <a:spLocks noChangeAspect="1" noChangeArrowheads="1"/>
        </xdr:cNvSpPr>
      </xdr:nvSpPr>
      <xdr:spPr bwMode="auto">
        <a:xfrm>
          <a:off x="4419600" y="131768850"/>
          <a:ext cx="742950" cy="41052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1251</xdr:row>
      <xdr:rowOff>28575</xdr:rowOff>
    </xdr:to>
    <xdr:sp macro="" textlink="">
      <xdr:nvSpPr>
        <xdr:cNvPr id="145" name="AutoShape 30178" descr="C:\Documents and Settings\Admin\%D0%A0%D0%B0%D0%B1%D0%BE%D1%87%D0%B8%D0%B9 %D1%81%D1%82%D0%BE%D0%BB\COVER-HIGH-200x300.png"/>
        <xdr:cNvSpPr>
          <a:spLocks noChangeAspect="1" noChangeArrowheads="1"/>
        </xdr:cNvSpPr>
      </xdr:nvSpPr>
      <xdr:spPr bwMode="auto">
        <a:xfrm>
          <a:off x="457200" y="131768850"/>
          <a:ext cx="247650" cy="4105275"/>
        </a:xfrm>
        <a:prstGeom prst="rect">
          <a:avLst/>
        </a:prstGeom>
        <a:noFill/>
        <a:ln w="9525">
          <a:noFill/>
          <a:miter lim="800000"/>
          <a:headEnd/>
          <a:tailEnd/>
        </a:ln>
      </xdr:spPr>
    </xdr:sp>
    <xdr:clientData/>
  </xdr:twoCellAnchor>
  <xdr:twoCellAnchor editAs="oneCell">
    <xdr:from>
      <xdr:col>1</xdr:col>
      <xdr:colOff>0</xdr:colOff>
      <xdr:row>1227</xdr:row>
      <xdr:rowOff>0</xdr:rowOff>
    </xdr:from>
    <xdr:to>
      <xdr:col>1</xdr:col>
      <xdr:colOff>247650</xdr:colOff>
      <xdr:row>1251</xdr:row>
      <xdr:rowOff>28575</xdr:rowOff>
    </xdr:to>
    <xdr:sp macro="" textlink="">
      <xdr:nvSpPr>
        <xdr:cNvPr id="146" name="AutoShape 30178" descr="C:\Documents and Settings\Admin\%D0%A0%D0%B0%D0%B1%D0%BE%D1%87%D0%B8%D0%B9 %D1%81%D1%82%D0%BE%D0%BB\COVER-HIGH-200x300.png"/>
        <xdr:cNvSpPr>
          <a:spLocks noChangeAspect="1" noChangeArrowheads="1"/>
        </xdr:cNvSpPr>
      </xdr:nvSpPr>
      <xdr:spPr bwMode="auto">
        <a:xfrm>
          <a:off x="495300" y="131768850"/>
          <a:ext cx="247650" cy="410527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1316</xdr:row>
      <xdr:rowOff>57150</xdr:rowOff>
    </xdr:to>
    <xdr:sp macro="" textlink="">
      <xdr:nvSpPr>
        <xdr:cNvPr id="147" name="AutoShape 30178" descr="C:\Documents and Settings\Admin\%D0%A0%D0%B0%D0%B1%D0%BE%D1%87%D0%B8%D0%B9 %D1%81%D1%82%D0%BE%D0%BB\COVER-HIGH-200x300.png"/>
        <xdr:cNvSpPr>
          <a:spLocks noChangeAspect="1" noChangeArrowheads="1"/>
        </xdr:cNvSpPr>
      </xdr:nvSpPr>
      <xdr:spPr bwMode="auto">
        <a:xfrm>
          <a:off x="7362825" y="131768850"/>
          <a:ext cx="304800" cy="150304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1251</xdr:row>
      <xdr:rowOff>28575</xdr:rowOff>
    </xdr:to>
    <xdr:sp macro="" textlink="">
      <xdr:nvSpPr>
        <xdr:cNvPr id="148" name="AutoShape 30178" descr="C:\Documents and Settings\Admin\%D0%A0%D0%B0%D0%B1%D0%BE%D1%87%D0%B8%D0%B9 %D1%81%D1%82%D0%BE%D0%BB\COVER-HIGH-200x300.png"/>
        <xdr:cNvSpPr>
          <a:spLocks noChangeAspect="1" noChangeArrowheads="1"/>
        </xdr:cNvSpPr>
      </xdr:nvSpPr>
      <xdr:spPr bwMode="auto">
        <a:xfrm>
          <a:off x="7362825" y="131768850"/>
          <a:ext cx="304800" cy="410527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1251</xdr:row>
      <xdr:rowOff>28575</xdr:rowOff>
    </xdr:to>
    <xdr:sp macro="" textlink="">
      <xdr:nvSpPr>
        <xdr:cNvPr id="149" name="AutoShape 30178" descr="C:\Documents and Settings\Admin\%D0%A0%D0%B0%D0%B1%D0%BE%D1%87%D0%B8%D0%B9 %D1%81%D1%82%D0%BE%D0%BB\COVER-HIGH-200x300.png"/>
        <xdr:cNvSpPr>
          <a:spLocks noChangeAspect="1" noChangeArrowheads="1"/>
        </xdr:cNvSpPr>
      </xdr:nvSpPr>
      <xdr:spPr bwMode="auto">
        <a:xfrm>
          <a:off x="7362825" y="131768850"/>
          <a:ext cx="304800" cy="41052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150" name="AutoShape 30178" descr="C:\Documents and Settings\Admin\%D0%A0%D0%B0%D0%B1%D0%BE%D1%87%D0%B8%D0%B9 %D1%81%D1%82%D0%BE%D0%BB\COVER-HIGH-200x300.png"/>
        <xdr:cNvSpPr>
          <a:spLocks noChangeAspect="1" noChangeArrowheads="1"/>
        </xdr:cNvSpPr>
      </xdr:nvSpPr>
      <xdr:spPr bwMode="auto">
        <a:xfrm>
          <a:off x="457200" y="131768850"/>
          <a:ext cx="247650" cy="3238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151" name="AutoShape 30178" descr="C:\Documents and Settings\Admin\%D0%A0%D0%B0%D0%B1%D0%BE%D1%87%D0%B8%D0%B9 %D1%81%D1%82%D0%BE%D0%BB\COVER-HIGH-200x300.png"/>
        <xdr:cNvSpPr>
          <a:spLocks noChangeAspect="1" noChangeArrowheads="1"/>
        </xdr:cNvSpPr>
      </xdr:nvSpPr>
      <xdr:spPr bwMode="auto">
        <a:xfrm>
          <a:off x="457200" y="131768850"/>
          <a:ext cx="247650" cy="3238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52"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53"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154" name="AutoShape 30178" descr="C:\Documents and Settings\Admin\%D0%A0%D0%B0%D0%B1%D0%BE%D1%87%D0%B8%D0%B9 %D1%81%D1%82%D0%BE%D0%BB\COVER-HIGH-200x300.png"/>
        <xdr:cNvSpPr>
          <a:spLocks noChangeAspect="1" noChangeArrowheads="1"/>
        </xdr:cNvSpPr>
      </xdr:nvSpPr>
      <xdr:spPr bwMode="auto">
        <a:xfrm>
          <a:off x="457200" y="131768850"/>
          <a:ext cx="247650" cy="3238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155" name="AutoShape 30178" descr="C:\Documents and Settings\Admin\%D0%A0%D0%B0%D0%B1%D0%BE%D1%87%D0%B8%D0%B9 %D1%81%D1%82%D0%BE%D0%BB\COVER-HIGH-200x300.png"/>
        <xdr:cNvSpPr>
          <a:spLocks noChangeAspect="1" noChangeArrowheads="1"/>
        </xdr:cNvSpPr>
      </xdr:nvSpPr>
      <xdr:spPr bwMode="auto">
        <a:xfrm>
          <a:off x="457200" y="131768850"/>
          <a:ext cx="247650" cy="3238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56"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57"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158" name="AutoShape 30178" descr="C:\Documents and Settings\Admin\%D0%A0%D0%B0%D0%B1%D0%BE%D1%87%D0%B8%D0%B9 %D1%81%D1%82%D0%BE%D0%BB\COVER-HIGH-200x300.png"/>
        <xdr:cNvSpPr>
          <a:spLocks noChangeAspect="1" noChangeArrowheads="1"/>
        </xdr:cNvSpPr>
      </xdr:nvSpPr>
      <xdr:spPr bwMode="auto">
        <a:xfrm>
          <a:off x="457200" y="131768850"/>
          <a:ext cx="247650" cy="3238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159" name="AutoShape 30178" descr="C:\Documents and Settings\Admin\%D0%A0%D0%B0%D0%B1%D0%BE%D1%87%D0%B8%D0%B9 %D1%81%D1%82%D0%BE%D0%BB\COVER-HIGH-200x300.png"/>
        <xdr:cNvSpPr>
          <a:spLocks noChangeAspect="1" noChangeArrowheads="1"/>
        </xdr:cNvSpPr>
      </xdr:nvSpPr>
      <xdr:spPr bwMode="auto">
        <a:xfrm>
          <a:off x="457200" y="131768850"/>
          <a:ext cx="247650" cy="3238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60"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61"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162" name="AutoShape 30178" descr="C:\Documents and Settings\Admin\%D0%A0%D0%B0%D0%B1%D0%BE%D1%87%D0%B8%D0%B9 %D1%81%D1%82%D0%BE%D0%BB\COVER-HIGH-200x300.png"/>
        <xdr:cNvSpPr>
          <a:spLocks noChangeAspect="1" noChangeArrowheads="1"/>
        </xdr:cNvSpPr>
      </xdr:nvSpPr>
      <xdr:spPr bwMode="auto">
        <a:xfrm>
          <a:off x="457200" y="131768850"/>
          <a:ext cx="247650" cy="3238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1229</xdr:row>
      <xdr:rowOff>0</xdr:rowOff>
    </xdr:to>
    <xdr:sp macro="" textlink="">
      <xdr:nvSpPr>
        <xdr:cNvPr id="163" name="AutoShape 30178" descr="C:\Documents and Settings\Admin\%D0%A0%D0%B0%D0%B1%D0%BE%D1%87%D0%B8%D0%B9 %D1%81%D1%82%D0%BE%D0%BB\COVER-HIGH-200x300.png"/>
        <xdr:cNvSpPr>
          <a:spLocks noChangeAspect="1" noChangeArrowheads="1"/>
        </xdr:cNvSpPr>
      </xdr:nvSpPr>
      <xdr:spPr bwMode="auto">
        <a:xfrm>
          <a:off x="457200" y="131768850"/>
          <a:ext cx="247650" cy="3238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64"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1228</xdr:row>
      <xdr:rowOff>104775</xdr:rowOff>
    </xdr:to>
    <xdr:sp macro="" textlink="">
      <xdr:nvSpPr>
        <xdr:cNvPr id="165" name="AutoShape 30178" descr="C:\Documents and Settings\Admin\%D0%A0%D0%B0%D0%B1%D0%BE%D1%87%D0%B8%D0%B9 %D1%81%D1%82%D0%BE%D0%BB\COVER-HIGH-200x300.png"/>
        <xdr:cNvSpPr>
          <a:spLocks noChangeAspect="1" noChangeArrowheads="1"/>
        </xdr:cNvSpPr>
      </xdr:nvSpPr>
      <xdr:spPr bwMode="auto">
        <a:xfrm>
          <a:off x="457200" y="131768850"/>
          <a:ext cx="247650" cy="2857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1356</xdr:row>
      <xdr:rowOff>19050</xdr:rowOff>
    </xdr:to>
    <xdr:sp macro="" textlink="">
      <xdr:nvSpPr>
        <xdr:cNvPr id="166" name="AutoShape 30178" descr="C:\Documents and Settings\Admin\%D0%A0%D0%B0%D0%B1%D0%BE%D1%87%D0%B8%D0%B9 %D1%81%D1%82%D0%BE%D0%BB\COVER-HIGH-200x300.png"/>
        <xdr:cNvSpPr>
          <a:spLocks noChangeAspect="1" noChangeArrowheads="1"/>
        </xdr:cNvSpPr>
      </xdr:nvSpPr>
      <xdr:spPr bwMode="auto">
        <a:xfrm>
          <a:off x="7362825" y="131768850"/>
          <a:ext cx="304800" cy="21707475"/>
        </a:xfrm>
        <a:prstGeom prst="rect">
          <a:avLst/>
        </a:prstGeom>
        <a:noFill/>
        <a:ln w="9525">
          <a:noFill/>
          <a:miter lim="800000"/>
          <a:headEnd/>
          <a:tailEnd/>
        </a:ln>
      </xdr:spPr>
    </xdr:sp>
    <xdr:clientData/>
  </xdr:twoCellAnchor>
  <xdr:twoCellAnchor editAs="oneCell">
    <xdr:from>
      <xdr:col>8</xdr:col>
      <xdr:colOff>85725</xdr:colOff>
      <xdr:row>1227</xdr:row>
      <xdr:rowOff>0</xdr:rowOff>
    </xdr:from>
    <xdr:to>
      <xdr:col>8</xdr:col>
      <xdr:colOff>390525</xdr:colOff>
      <xdr:row>1356</xdr:row>
      <xdr:rowOff>104775</xdr:rowOff>
    </xdr:to>
    <xdr:sp macro="" textlink="">
      <xdr:nvSpPr>
        <xdr:cNvPr id="167" name="AutoShape 30178" descr="C:\Documents and Settings\Admin\%D0%A0%D0%B0%D0%B1%D0%BE%D1%87%D0%B8%D0%B9 %D1%81%D1%82%D0%BE%D0%BB\COVER-HIGH-200x300.png"/>
        <xdr:cNvSpPr>
          <a:spLocks noChangeAspect="1" noChangeArrowheads="1"/>
        </xdr:cNvSpPr>
      </xdr:nvSpPr>
      <xdr:spPr bwMode="auto">
        <a:xfrm>
          <a:off x="7448550" y="131768850"/>
          <a:ext cx="304800" cy="217932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1347</xdr:row>
      <xdr:rowOff>123825</xdr:rowOff>
    </xdr:to>
    <xdr:sp macro="" textlink="">
      <xdr:nvSpPr>
        <xdr:cNvPr id="168" name="AutoShape 30178" descr="C:\Documents and Settings\Admin\%D0%A0%D0%B0%D0%B1%D0%BE%D1%87%D0%B8%D0%B9 %D1%81%D1%82%D0%BE%D0%BB\COVER-HIGH-200x300.png"/>
        <xdr:cNvSpPr>
          <a:spLocks noChangeAspect="1" noChangeArrowheads="1"/>
        </xdr:cNvSpPr>
      </xdr:nvSpPr>
      <xdr:spPr bwMode="auto">
        <a:xfrm>
          <a:off x="7362825" y="131768850"/>
          <a:ext cx="304800" cy="199263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1347</xdr:row>
      <xdr:rowOff>123825</xdr:rowOff>
    </xdr:to>
    <xdr:sp macro="" textlink="">
      <xdr:nvSpPr>
        <xdr:cNvPr id="169" name="AutoShape 30178" descr="C:\Documents and Settings\Admin\%D0%A0%D0%B0%D0%B1%D0%BE%D1%87%D0%B8%D0%B9 %D1%81%D1%82%D0%BE%D0%BB\COVER-HIGH-200x300.png"/>
        <xdr:cNvSpPr>
          <a:spLocks noChangeAspect="1" noChangeArrowheads="1"/>
        </xdr:cNvSpPr>
      </xdr:nvSpPr>
      <xdr:spPr bwMode="auto">
        <a:xfrm>
          <a:off x="7362825" y="131768850"/>
          <a:ext cx="304800" cy="199263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1229</xdr:row>
      <xdr:rowOff>0</xdr:rowOff>
    </xdr:to>
    <xdr:sp macro="" textlink="">
      <xdr:nvSpPr>
        <xdr:cNvPr id="170" name="AutoShape 30178" descr="C:\Documents and Settings\Admin\%D0%A0%D0%B0%D0%B1%D0%BE%D1%87%D0%B8%D0%B9 %D1%81%D1%82%D0%BE%D0%BB\COVER-HIGH-200x300.png"/>
        <xdr:cNvSpPr>
          <a:spLocks noChangeAspect="1" noChangeArrowheads="1"/>
        </xdr:cNvSpPr>
      </xdr:nvSpPr>
      <xdr:spPr bwMode="auto">
        <a:xfrm>
          <a:off x="7362825" y="150314025"/>
          <a:ext cx="304800" cy="400050"/>
        </a:xfrm>
        <a:prstGeom prst="rect">
          <a:avLst/>
        </a:prstGeom>
        <a:noFill/>
        <a:ln w="9525">
          <a:noFill/>
          <a:miter lim="800000"/>
          <a:headEnd/>
          <a:tailEnd/>
        </a:ln>
      </xdr:spPr>
    </xdr:sp>
    <xdr:clientData/>
  </xdr:twoCellAnchor>
  <xdr:twoCellAnchor editAs="oneCell">
    <xdr:from>
      <xdr:col>8</xdr:col>
      <xdr:colOff>85725</xdr:colOff>
      <xdr:row>1227</xdr:row>
      <xdr:rowOff>0</xdr:rowOff>
    </xdr:from>
    <xdr:to>
      <xdr:col>8</xdr:col>
      <xdr:colOff>390525</xdr:colOff>
      <xdr:row>1356</xdr:row>
      <xdr:rowOff>0</xdr:rowOff>
    </xdr:to>
    <xdr:sp macro="" textlink="">
      <xdr:nvSpPr>
        <xdr:cNvPr id="171" name="AutoShape 30178" descr="C:\Documents and Settings\Admin\%D0%A0%D0%B0%D0%B1%D0%BE%D1%87%D0%B8%D0%B9 %D1%81%D1%82%D0%BE%D0%BB\COVER-HIGH-200x300.png"/>
        <xdr:cNvSpPr>
          <a:spLocks noChangeAspect="1" noChangeArrowheads="1"/>
        </xdr:cNvSpPr>
      </xdr:nvSpPr>
      <xdr:spPr bwMode="auto">
        <a:xfrm>
          <a:off x="7448550" y="131768850"/>
          <a:ext cx="304800" cy="216789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1295</xdr:row>
      <xdr:rowOff>85725</xdr:rowOff>
    </xdr:to>
    <xdr:sp macro="" textlink="">
      <xdr:nvSpPr>
        <xdr:cNvPr id="172" name="AutoShape 30178" descr="C:\Documents and Settings\Admin\%D0%A0%D0%B0%D0%B1%D0%BE%D1%87%D0%B8%D0%B9 %D1%81%D1%82%D0%BE%D0%BB\COVER-HIGH-200x300.png"/>
        <xdr:cNvSpPr>
          <a:spLocks noChangeAspect="1" noChangeArrowheads="1"/>
        </xdr:cNvSpPr>
      </xdr:nvSpPr>
      <xdr:spPr bwMode="auto">
        <a:xfrm>
          <a:off x="7362825" y="135302625"/>
          <a:ext cx="304800" cy="115252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1295</xdr:row>
      <xdr:rowOff>85725</xdr:rowOff>
    </xdr:to>
    <xdr:sp macro="" textlink="">
      <xdr:nvSpPr>
        <xdr:cNvPr id="173" name="AutoShape 30178" descr="C:\Documents and Settings\Admin\%D0%A0%D0%B0%D0%B1%D0%BE%D1%87%D0%B8%D0%B9 %D1%81%D1%82%D0%BE%D0%BB\COVER-HIGH-200x300.png"/>
        <xdr:cNvSpPr>
          <a:spLocks noChangeAspect="1" noChangeArrowheads="1"/>
        </xdr:cNvSpPr>
      </xdr:nvSpPr>
      <xdr:spPr bwMode="auto">
        <a:xfrm>
          <a:off x="7362825" y="135302625"/>
          <a:ext cx="304800" cy="115252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1292</xdr:row>
      <xdr:rowOff>76200</xdr:rowOff>
    </xdr:to>
    <xdr:sp macro="" textlink="">
      <xdr:nvSpPr>
        <xdr:cNvPr id="174" name="AutoShape 30178" descr="C:\Documents and Settings\Admin\%D0%A0%D0%B0%D0%B1%D0%BE%D1%87%D0%B8%D0%B9 %D1%81%D1%82%D0%BE%D0%BB\COVER-HIGH-200x300.png"/>
        <xdr:cNvSpPr>
          <a:spLocks noChangeAspect="1" noChangeArrowheads="1"/>
        </xdr:cNvSpPr>
      </xdr:nvSpPr>
      <xdr:spPr bwMode="auto">
        <a:xfrm>
          <a:off x="457200" y="135664575"/>
          <a:ext cx="247650" cy="110013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1292</xdr:row>
      <xdr:rowOff>76200</xdr:rowOff>
    </xdr:to>
    <xdr:sp macro="" textlink="">
      <xdr:nvSpPr>
        <xdr:cNvPr id="175" name="AutoShape 30178" descr="C:\Documents and Settings\Admin\%D0%A0%D0%B0%D0%B1%D0%BE%D1%87%D0%B8%D0%B9 %D1%81%D1%82%D0%BE%D0%BB\COVER-HIGH-200x300.png"/>
        <xdr:cNvSpPr>
          <a:spLocks noChangeAspect="1" noChangeArrowheads="1"/>
        </xdr:cNvSpPr>
      </xdr:nvSpPr>
      <xdr:spPr bwMode="auto">
        <a:xfrm>
          <a:off x="457200" y="135664575"/>
          <a:ext cx="247650" cy="110013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1291</xdr:row>
      <xdr:rowOff>38100</xdr:rowOff>
    </xdr:to>
    <xdr:sp macro="" textlink="">
      <xdr:nvSpPr>
        <xdr:cNvPr id="176" name="AutoShape 30178" descr="C:\Documents and Settings\Admin\%D0%A0%D0%B0%D0%B1%D0%BE%D1%87%D0%B8%D0%B9 %D1%81%D1%82%D0%BE%D0%BB\COVER-HIGH-200x300.png"/>
        <xdr:cNvSpPr>
          <a:spLocks noChangeAspect="1" noChangeArrowheads="1"/>
        </xdr:cNvSpPr>
      </xdr:nvSpPr>
      <xdr:spPr bwMode="auto">
        <a:xfrm>
          <a:off x="457200" y="135845550"/>
          <a:ext cx="247650" cy="10782300"/>
        </a:xfrm>
        <a:prstGeom prst="rect">
          <a:avLst/>
        </a:prstGeom>
        <a:noFill/>
        <a:ln w="9525">
          <a:noFill/>
          <a:miter lim="800000"/>
          <a:headEnd/>
          <a:tailEnd/>
        </a:ln>
      </xdr:spPr>
    </xdr:sp>
    <xdr:clientData/>
  </xdr:twoCellAnchor>
  <xdr:twoCellAnchor editAs="oneCell">
    <xdr:from>
      <xdr:col>0</xdr:col>
      <xdr:colOff>409575</xdr:colOff>
      <xdr:row>1227</xdr:row>
      <xdr:rowOff>0</xdr:rowOff>
    </xdr:from>
    <xdr:to>
      <xdr:col>1</xdr:col>
      <xdr:colOff>161925</xdr:colOff>
      <xdr:row>1290</xdr:row>
      <xdr:rowOff>76200</xdr:rowOff>
    </xdr:to>
    <xdr:sp macro="" textlink="">
      <xdr:nvSpPr>
        <xdr:cNvPr id="177" name="AutoShape 30178" descr="C:\Documents and Settings\Admin\%D0%A0%D0%B0%D0%B1%D0%BE%D1%87%D0%B8%D0%B9 %D1%81%D1%82%D0%BE%D0%BB\COVER-HIGH-200x300.png"/>
        <xdr:cNvSpPr>
          <a:spLocks noChangeAspect="1" noChangeArrowheads="1"/>
        </xdr:cNvSpPr>
      </xdr:nvSpPr>
      <xdr:spPr bwMode="auto">
        <a:xfrm>
          <a:off x="409575" y="135950325"/>
          <a:ext cx="247650" cy="1067752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1288</xdr:row>
      <xdr:rowOff>66675</xdr:rowOff>
    </xdr:to>
    <xdr:sp macro="" textlink="">
      <xdr:nvSpPr>
        <xdr:cNvPr id="178" name="AutoShape 30178" descr="C:\Documents and Settings\Admin\%D0%A0%D0%B0%D0%B1%D0%BE%D1%87%D0%B8%D0%B9 %D1%81%D1%82%D0%BE%D0%BB\COVER-HIGH-200x300.png"/>
        <xdr:cNvSpPr>
          <a:spLocks noChangeAspect="1" noChangeArrowheads="1"/>
        </xdr:cNvSpPr>
      </xdr:nvSpPr>
      <xdr:spPr bwMode="auto">
        <a:xfrm>
          <a:off x="457200" y="136207500"/>
          <a:ext cx="247650" cy="1029652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1288</xdr:row>
      <xdr:rowOff>66675</xdr:rowOff>
    </xdr:to>
    <xdr:sp macro="" textlink="">
      <xdr:nvSpPr>
        <xdr:cNvPr id="179" name="AutoShape 30178" descr="C:\Documents and Settings\Admin\%D0%A0%D0%B0%D0%B1%D0%BE%D1%87%D0%B8%D0%B9 %D1%81%D1%82%D0%BE%D0%BB\COVER-HIGH-200x300.png"/>
        <xdr:cNvSpPr>
          <a:spLocks noChangeAspect="1" noChangeArrowheads="1"/>
        </xdr:cNvSpPr>
      </xdr:nvSpPr>
      <xdr:spPr bwMode="auto">
        <a:xfrm>
          <a:off x="457200" y="136207500"/>
          <a:ext cx="247650" cy="1029652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1287</xdr:row>
      <xdr:rowOff>9525</xdr:rowOff>
    </xdr:to>
    <xdr:sp macro="" textlink="">
      <xdr:nvSpPr>
        <xdr:cNvPr id="180" name="AutoShape 30178" descr="C:\Documents and Settings\Admin\%D0%A0%D0%B0%D0%B1%D0%BE%D1%87%D0%B8%D0%B9 %D1%81%D1%82%D0%BE%D0%BB\COVER-HIGH-200x300.png"/>
        <xdr:cNvSpPr>
          <a:spLocks noChangeAspect="1" noChangeArrowheads="1"/>
        </xdr:cNvSpPr>
      </xdr:nvSpPr>
      <xdr:spPr bwMode="auto">
        <a:xfrm>
          <a:off x="457200" y="136388475"/>
          <a:ext cx="247650" cy="100584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1287</xdr:row>
      <xdr:rowOff>0</xdr:rowOff>
    </xdr:to>
    <xdr:sp macro="" textlink="">
      <xdr:nvSpPr>
        <xdr:cNvPr id="181" name="AutoShape 30178" descr="C:\Documents and Settings\Admin\%D0%A0%D0%B0%D0%B1%D0%BE%D1%87%D0%B8%D0%B9 %D1%81%D1%82%D0%BE%D0%BB\COVER-HIGH-200x300.png"/>
        <xdr:cNvSpPr>
          <a:spLocks noChangeAspect="1" noChangeArrowheads="1"/>
        </xdr:cNvSpPr>
      </xdr:nvSpPr>
      <xdr:spPr bwMode="auto">
        <a:xfrm>
          <a:off x="457200" y="136388475"/>
          <a:ext cx="247650" cy="100488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1285</xdr:row>
      <xdr:rowOff>114300</xdr:rowOff>
    </xdr:to>
    <xdr:sp macro="" textlink="">
      <xdr:nvSpPr>
        <xdr:cNvPr id="182" name="AutoShape 30178" descr="C:\Documents and Settings\Admin\%D0%A0%D0%B0%D0%B1%D0%BE%D1%87%D0%B8%D0%B9 %D1%81%D1%82%D0%BE%D0%BB\COVER-HIGH-200x300.png"/>
        <xdr:cNvSpPr>
          <a:spLocks noChangeAspect="1" noChangeArrowheads="1"/>
        </xdr:cNvSpPr>
      </xdr:nvSpPr>
      <xdr:spPr bwMode="auto">
        <a:xfrm>
          <a:off x="457200" y="136569450"/>
          <a:ext cx="247650" cy="98298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1285</xdr:row>
      <xdr:rowOff>104775</xdr:rowOff>
    </xdr:to>
    <xdr:sp macro="" textlink="">
      <xdr:nvSpPr>
        <xdr:cNvPr id="183" name="AutoShape 30178" descr="C:\Documents and Settings\Admin\%D0%A0%D0%B0%D0%B1%D0%BE%D1%87%D0%B8%D0%B9 %D1%81%D1%82%D0%BE%D0%BB\COVER-HIGH-200x300.png"/>
        <xdr:cNvSpPr>
          <a:spLocks noChangeAspect="1" noChangeArrowheads="1"/>
        </xdr:cNvSpPr>
      </xdr:nvSpPr>
      <xdr:spPr bwMode="auto">
        <a:xfrm>
          <a:off x="457200" y="136569450"/>
          <a:ext cx="247650" cy="982027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1284</xdr:row>
      <xdr:rowOff>38100</xdr:rowOff>
    </xdr:to>
    <xdr:sp macro="" textlink="">
      <xdr:nvSpPr>
        <xdr:cNvPr id="184" name="AutoShape 30178" descr="C:\Documents and Settings\Admin\%D0%A0%D0%B0%D0%B1%D0%BE%D1%87%D0%B8%D0%B9 %D1%81%D1%82%D0%BE%D0%BB\COVER-HIGH-200x300.png"/>
        <xdr:cNvSpPr>
          <a:spLocks noChangeAspect="1" noChangeArrowheads="1"/>
        </xdr:cNvSpPr>
      </xdr:nvSpPr>
      <xdr:spPr bwMode="auto">
        <a:xfrm>
          <a:off x="457200" y="136750425"/>
          <a:ext cx="247650" cy="9572625"/>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1284</xdr:row>
      <xdr:rowOff>28575</xdr:rowOff>
    </xdr:to>
    <xdr:sp macro="" textlink="">
      <xdr:nvSpPr>
        <xdr:cNvPr id="185" name="AutoShape 30178" descr="C:\Documents and Settings\Admin\%D0%A0%D0%B0%D0%B1%D0%BE%D1%87%D0%B8%D0%B9 %D1%81%D1%82%D0%BE%D0%BB\COVER-HIGH-200x300.png"/>
        <xdr:cNvSpPr>
          <a:spLocks noChangeAspect="1" noChangeArrowheads="1"/>
        </xdr:cNvSpPr>
      </xdr:nvSpPr>
      <xdr:spPr bwMode="auto">
        <a:xfrm>
          <a:off x="457200" y="136750425"/>
          <a:ext cx="247650" cy="95631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1292</xdr:row>
      <xdr:rowOff>76200</xdr:rowOff>
    </xdr:to>
    <xdr:sp macro="" textlink="">
      <xdr:nvSpPr>
        <xdr:cNvPr id="186" name="AutoShape 30178" descr="C:\Documents and Settings\Admin\%D0%A0%D0%B0%D0%B1%D0%BE%D1%87%D0%B8%D0%B9 %D1%81%D1%82%D0%BE%D0%BB\COVER-HIGH-200x300.png"/>
        <xdr:cNvSpPr>
          <a:spLocks noChangeAspect="1" noChangeArrowheads="1"/>
        </xdr:cNvSpPr>
      </xdr:nvSpPr>
      <xdr:spPr bwMode="auto">
        <a:xfrm>
          <a:off x="7362825" y="135664575"/>
          <a:ext cx="304800" cy="1100137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1292</xdr:row>
      <xdr:rowOff>76200</xdr:rowOff>
    </xdr:to>
    <xdr:sp macro="" textlink="">
      <xdr:nvSpPr>
        <xdr:cNvPr id="187" name="AutoShape 30178" descr="C:\Documents and Settings\Admin\%D0%A0%D0%B0%D0%B1%D0%BE%D1%87%D0%B8%D0%B9 %D1%81%D1%82%D0%BE%D0%BB\COVER-HIGH-200x300.png"/>
        <xdr:cNvSpPr>
          <a:spLocks noChangeAspect="1" noChangeArrowheads="1"/>
        </xdr:cNvSpPr>
      </xdr:nvSpPr>
      <xdr:spPr bwMode="auto">
        <a:xfrm>
          <a:off x="7362825" y="135664575"/>
          <a:ext cx="304800" cy="1100137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1292</xdr:row>
      <xdr:rowOff>76200</xdr:rowOff>
    </xdr:to>
    <xdr:sp macro="" textlink="">
      <xdr:nvSpPr>
        <xdr:cNvPr id="188" name="AutoShape 30178" descr="C:\Documents and Settings\Admin\%D0%A0%D0%B0%D0%B1%D0%BE%D1%87%D0%B8%D0%B9 %D1%81%D1%82%D0%BE%D0%BB\COVER-HIGH-200x300.png"/>
        <xdr:cNvSpPr>
          <a:spLocks noChangeAspect="1" noChangeArrowheads="1"/>
        </xdr:cNvSpPr>
      </xdr:nvSpPr>
      <xdr:spPr bwMode="auto">
        <a:xfrm>
          <a:off x="7362825" y="135664575"/>
          <a:ext cx="304800" cy="11001375"/>
        </a:xfrm>
        <a:prstGeom prst="rect">
          <a:avLst/>
        </a:prstGeom>
        <a:noFill/>
        <a:ln w="9525">
          <a:noFill/>
          <a:miter lim="800000"/>
          <a:headEnd/>
          <a:tailEnd/>
        </a:ln>
      </xdr:spPr>
    </xdr:sp>
    <xdr:clientData/>
  </xdr:twoCellAnchor>
  <xdr:twoCellAnchor editAs="oneCell">
    <xdr:from>
      <xdr:col>8</xdr:col>
      <xdr:colOff>66675</xdr:colOff>
      <xdr:row>1227</xdr:row>
      <xdr:rowOff>0</xdr:rowOff>
    </xdr:from>
    <xdr:to>
      <xdr:col>8</xdr:col>
      <xdr:colOff>371475</xdr:colOff>
      <xdr:row>1292</xdr:row>
      <xdr:rowOff>66675</xdr:rowOff>
    </xdr:to>
    <xdr:sp macro="" textlink="">
      <xdr:nvSpPr>
        <xdr:cNvPr id="189" name="AutoShape 30178" descr="C:\Documents and Settings\Admin\%D0%A0%D0%B0%D0%B1%D0%BE%D1%87%D0%B8%D0%B9 %D1%81%D1%82%D0%BE%D0%BB\COVER-HIGH-200x300.png"/>
        <xdr:cNvSpPr>
          <a:spLocks noChangeAspect="1" noChangeArrowheads="1"/>
        </xdr:cNvSpPr>
      </xdr:nvSpPr>
      <xdr:spPr bwMode="auto">
        <a:xfrm>
          <a:off x="7429500" y="135674100"/>
          <a:ext cx="304800" cy="1099185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1387</xdr:row>
      <xdr:rowOff>9525</xdr:rowOff>
    </xdr:to>
    <xdr:sp macro="" textlink="">
      <xdr:nvSpPr>
        <xdr:cNvPr id="190" name="AutoShape 30178" descr="C:\Documents and Settings\Admin\%D0%A0%D0%B0%D0%B1%D0%BE%D1%87%D0%B8%D0%B9 %D1%81%D1%82%D0%BE%D0%BB\COVER-HIGH-200x300.png"/>
        <xdr:cNvSpPr>
          <a:spLocks noChangeAspect="1" noChangeArrowheads="1"/>
        </xdr:cNvSpPr>
      </xdr:nvSpPr>
      <xdr:spPr bwMode="auto">
        <a:xfrm>
          <a:off x="7362825" y="131768850"/>
          <a:ext cx="304800" cy="281940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1265</xdr:row>
      <xdr:rowOff>9525</xdr:rowOff>
    </xdr:to>
    <xdr:sp macro="" textlink="">
      <xdr:nvSpPr>
        <xdr:cNvPr id="191" name="AutoShape 30178" descr="C:\Documents and Settings\Admin\%D0%A0%D0%B0%D0%B1%D0%BE%D1%87%D0%B8%D0%B9 %D1%81%D1%82%D0%BE%D0%BB\COVER-HIGH-200x300.png"/>
        <xdr:cNvSpPr>
          <a:spLocks noChangeAspect="1" noChangeArrowheads="1"/>
        </xdr:cNvSpPr>
      </xdr:nvSpPr>
      <xdr:spPr bwMode="auto">
        <a:xfrm>
          <a:off x="457200" y="141636750"/>
          <a:ext cx="247650" cy="582930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1265</xdr:row>
      <xdr:rowOff>9525</xdr:rowOff>
    </xdr:to>
    <xdr:sp macro="" textlink="">
      <xdr:nvSpPr>
        <xdr:cNvPr id="192" name="AutoShape 30178" descr="C:\Documents and Settings\Admin\%D0%A0%D0%B0%D0%B1%D0%BE%D1%87%D0%B8%D0%B9 %D1%81%D1%82%D0%BE%D0%BB\COVER-HIGH-200x300.png"/>
        <xdr:cNvSpPr>
          <a:spLocks noChangeAspect="1" noChangeArrowheads="1"/>
        </xdr:cNvSpPr>
      </xdr:nvSpPr>
      <xdr:spPr bwMode="auto">
        <a:xfrm>
          <a:off x="457200" y="141636750"/>
          <a:ext cx="247650" cy="5829300"/>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1262</xdr:row>
      <xdr:rowOff>85725</xdr:rowOff>
    </xdr:to>
    <xdr:sp macro="" textlink="">
      <xdr:nvSpPr>
        <xdr:cNvPr id="193" name="AutoShape 30178" descr="C:\Documents and Settings\Admin\%D0%A0%D0%B0%D0%B1%D0%BE%D1%87%D0%B8%D0%B9 %D1%81%D1%82%D0%BE%D0%BB\COVER-HIGH-200x300.png"/>
        <xdr:cNvSpPr>
          <a:spLocks noChangeAspect="1" noChangeArrowheads="1"/>
        </xdr:cNvSpPr>
      </xdr:nvSpPr>
      <xdr:spPr bwMode="auto">
        <a:xfrm>
          <a:off x="7362825" y="141817725"/>
          <a:ext cx="304800" cy="5438775"/>
        </a:xfrm>
        <a:prstGeom prst="rect">
          <a:avLst/>
        </a:prstGeom>
        <a:noFill/>
        <a:ln w="9525">
          <a:noFill/>
          <a:miter lim="800000"/>
          <a:headEnd/>
          <a:tailEnd/>
        </a:ln>
      </xdr:spPr>
    </xdr:sp>
    <xdr:clientData/>
  </xdr:twoCellAnchor>
  <xdr:twoCellAnchor editAs="oneCell">
    <xdr:from>
      <xdr:col>4</xdr:col>
      <xdr:colOff>1514475</xdr:colOff>
      <xdr:row>1227</xdr:row>
      <xdr:rowOff>0</xdr:rowOff>
    </xdr:from>
    <xdr:to>
      <xdr:col>5</xdr:col>
      <xdr:colOff>161925</xdr:colOff>
      <xdr:row>1261</xdr:row>
      <xdr:rowOff>85725</xdr:rowOff>
    </xdr:to>
    <xdr:sp macro="" textlink="">
      <xdr:nvSpPr>
        <xdr:cNvPr id="194" name="AutoShape 30178" descr="C:\Documents and Settings\Admin\%D0%A0%D0%B0%D0%B1%D0%BE%D1%87%D0%B8%D0%B9 %D1%81%D1%82%D0%BE%D0%BB\COVER-HIGH-200x300.png"/>
        <xdr:cNvSpPr>
          <a:spLocks noChangeAspect="1" noChangeArrowheads="1"/>
        </xdr:cNvSpPr>
      </xdr:nvSpPr>
      <xdr:spPr bwMode="auto">
        <a:xfrm>
          <a:off x="4419600" y="93887925"/>
          <a:ext cx="714375" cy="6724650"/>
        </a:xfrm>
        <a:prstGeom prst="rect">
          <a:avLst/>
        </a:prstGeom>
        <a:noFill/>
        <a:ln w="9525">
          <a:noFill/>
          <a:miter lim="800000"/>
          <a:headEnd/>
          <a:tailEnd/>
        </a:ln>
      </xdr:spPr>
    </xdr:sp>
    <xdr:clientData/>
  </xdr:twoCellAnchor>
  <xdr:twoCellAnchor editAs="oneCell">
    <xdr:from>
      <xdr:col>0</xdr:col>
      <xdr:colOff>457200</xdr:colOff>
      <xdr:row>1227</xdr:row>
      <xdr:rowOff>0</xdr:rowOff>
    </xdr:from>
    <xdr:to>
      <xdr:col>1</xdr:col>
      <xdr:colOff>209550</xdr:colOff>
      <xdr:row>1264</xdr:row>
      <xdr:rowOff>0</xdr:rowOff>
    </xdr:to>
    <xdr:sp macro="" textlink="">
      <xdr:nvSpPr>
        <xdr:cNvPr id="195" name="AutoShape 30178" descr="C:\Documents and Settings\Admin\%D0%A0%D0%B0%D0%B1%D0%BE%D1%87%D0%B8%D0%B9 %D1%81%D1%82%D0%BE%D0%BB\COVER-HIGH-200x300.png"/>
        <xdr:cNvSpPr>
          <a:spLocks noChangeAspect="1" noChangeArrowheads="1"/>
        </xdr:cNvSpPr>
      </xdr:nvSpPr>
      <xdr:spPr bwMode="auto">
        <a:xfrm>
          <a:off x="457200" y="141636750"/>
          <a:ext cx="247650" cy="5676900"/>
        </a:xfrm>
        <a:prstGeom prst="rect">
          <a:avLst/>
        </a:prstGeom>
        <a:noFill/>
        <a:ln w="9525">
          <a:noFill/>
          <a:miter lim="800000"/>
          <a:headEnd/>
          <a:tailEnd/>
        </a:ln>
      </xdr:spPr>
    </xdr:sp>
    <xdr:clientData/>
  </xdr:twoCellAnchor>
  <xdr:twoCellAnchor editAs="oneCell">
    <xdr:from>
      <xdr:col>7</xdr:col>
      <xdr:colOff>409575</xdr:colOff>
      <xdr:row>1227</xdr:row>
      <xdr:rowOff>0</xdr:rowOff>
    </xdr:from>
    <xdr:to>
      <xdr:col>7</xdr:col>
      <xdr:colOff>714375</xdr:colOff>
      <xdr:row>1332</xdr:row>
      <xdr:rowOff>57150</xdr:rowOff>
    </xdr:to>
    <xdr:sp macro="" textlink="">
      <xdr:nvSpPr>
        <xdr:cNvPr id="196" name="AutoShape 30178" descr="C:\Documents and Settings\Admin\%D0%A0%D0%B0%D0%B1%D0%BE%D1%87%D0%B8%D0%B9 %D1%81%D1%82%D0%BE%D0%BB\COVER-HIGH-200x300.png"/>
        <xdr:cNvSpPr>
          <a:spLocks noChangeAspect="1" noChangeArrowheads="1"/>
        </xdr:cNvSpPr>
      </xdr:nvSpPr>
      <xdr:spPr bwMode="auto">
        <a:xfrm>
          <a:off x="6791325" y="178498500"/>
          <a:ext cx="304800" cy="2246947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1262</xdr:row>
      <xdr:rowOff>85725</xdr:rowOff>
    </xdr:to>
    <xdr:sp macro="" textlink="">
      <xdr:nvSpPr>
        <xdr:cNvPr id="197" name="AutoShape 30178" descr="C:\Documents and Settings\Admin\%D0%A0%D0%B0%D0%B1%D0%BE%D1%87%D0%B8%D0%B9 %D1%81%D1%82%D0%BE%D0%BB\COVER-HIGH-200x300.png"/>
        <xdr:cNvSpPr>
          <a:spLocks noChangeAspect="1" noChangeArrowheads="1"/>
        </xdr:cNvSpPr>
      </xdr:nvSpPr>
      <xdr:spPr bwMode="auto">
        <a:xfrm>
          <a:off x="7362825" y="141817725"/>
          <a:ext cx="304800" cy="5438775"/>
        </a:xfrm>
        <a:prstGeom prst="rect">
          <a:avLst/>
        </a:prstGeom>
        <a:noFill/>
        <a:ln w="9525">
          <a:noFill/>
          <a:miter lim="800000"/>
          <a:headEnd/>
          <a:tailEnd/>
        </a:ln>
      </xdr:spPr>
    </xdr:sp>
    <xdr:clientData/>
  </xdr:twoCellAnchor>
  <xdr:twoCellAnchor editAs="oneCell">
    <xdr:from>
      <xdr:col>8</xdr:col>
      <xdr:colOff>0</xdr:colOff>
      <xdr:row>1227</xdr:row>
      <xdr:rowOff>0</xdr:rowOff>
    </xdr:from>
    <xdr:to>
      <xdr:col>8</xdr:col>
      <xdr:colOff>304800</xdr:colOff>
      <xdr:row>1262</xdr:row>
      <xdr:rowOff>85725</xdr:rowOff>
    </xdr:to>
    <xdr:sp macro="" textlink="">
      <xdr:nvSpPr>
        <xdr:cNvPr id="198" name="AutoShape 30178" descr="C:\Documents and Settings\Admin\%D0%A0%D0%B0%D0%B1%D0%BE%D1%87%D0%B8%D0%B9 %D1%81%D1%82%D0%BE%D0%BB\COVER-HIGH-200x300.png"/>
        <xdr:cNvSpPr>
          <a:spLocks noChangeAspect="1" noChangeArrowheads="1"/>
        </xdr:cNvSpPr>
      </xdr:nvSpPr>
      <xdr:spPr bwMode="auto">
        <a:xfrm>
          <a:off x="7362825" y="141817725"/>
          <a:ext cx="304800" cy="54387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199"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85725</xdr:colOff>
      <xdr:row>223</xdr:row>
      <xdr:rowOff>0</xdr:rowOff>
    </xdr:from>
    <xdr:to>
      <xdr:col>8</xdr:col>
      <xdr:colOff>390525</xdr:colOff>
      <xdr:row>229</xdr:row>
      <xdr:rowOff>161925</xdr:rowOff>
    </xdr:to>
    <xdr:sp macro="" textlink="">
      <xdr:nvSpPr>
        <xdr:cNvPr id="200" name="AutoShape 30178" descr="C:\Documents and Settings\Admin\%D0%A0%D0%B0%D0%B1%D0%BE%D1%87%D0%B8%D0%B9 %D1%81%D1%82%D0%BE%D0%BB\COVER-HIGH-200x300.png" hidden="1"/>
        <xdr:cNvSpPr>
          <a:spLocks noChangeAspect="1" noChangeArrowheads="1"/>
        </xdr:cNvSpPr>
      </xdr:nvSpPr>
      <xdr:spPr bwMode="auto">
        <a:xfrm>
          <a:off x="7724775"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01"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02"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03"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85725</xdr:colOff>
      <xdr:row>223</xdr:row>
      <xdr:rowOff>0</xdr:rowOff>
    </xdr:from>
    <xdr:to>
      <xdr:col>8</xdr:col>
      <xdr:colOff>390525</xdr:colOff>
      <xdr:row>229</xdr:row>
      <xdr:rowOff>161925</xdr:rowOff>
    </xdr:to>
    <xdr:sp macro="" textlink="">
      <xdr:nvSpPr>
        <xdr:cNvPr id="204" name="AutoShape 30178" descr="C:\Documents and Settings\Admin\%D0%A0%D0%B0%D0%B1%D0%BE%D1%87%D0%B8%D0%B9 %D1%81%D1%82%D0%BE%D0%BB\COVER-HIGH-200x300.png" hidden="1"/>
        <xdr:cNvSpPr>
          <a:spLocks noChangeAspect="1" noChangeArrowheads="1"/>
        </xdr:cNvSpPr>
      </xdr:nvSpPr>
      <xdr:spPr bwMode="auto">
        <a:xfrm>
          <a:off x="7724775"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05"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06"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07"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08"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09"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409575</xdr:colOff>
      <xdr:row>223</xdr:row>
      <xdr:rowOff>0</xdr:rowOff>
    </xdr:from>
    <xdr:to>
      <xdr:col>1</xdr:col>
      <xdr:colOff>161925</xdr:colOff>
      <xdr:row>229</xdr:row>
      <xdr:rowOff>161925</xdr:rowOff>
    </xdr:to>
    <xdr:sp macro="" textlink="">
      <xdr:nvSpPr>
        <xdr:cNvPr id="210" name="AutoShape 30178" descr="C:\Documents and Settings\Admin\%D0%A0%D0%B0%D0%B1%D0%BE%D1%87%D0%B8%D0%B9 %D1%81%D1%82%D0%BE%D0%BB\COVER-HIGH-200x300.png" hidden="1"/>
        <xdr:cNvSpPr>
          <a:spLocks noChangeAspect="1" noChangeArrowheads="1"/>
        </xdr:cNvSpPr>
      </xdr:nvSpPr>
      <xdr:spPr bwMode="auto">
        <a:xfrm>
          <a:off x="409575" y="20269200"/>
          <a:ext cx="1714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11"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12"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13"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14"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15"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16"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17"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18"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19"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20"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21"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22"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23"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24"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25"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26"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27"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28"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29"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30"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31"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32"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33"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34"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35"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36"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37"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66675</xdr:colOff>
      <xdr:row>223</xdr:row>
      <xdr:rowOff>0</xdr:rowOff>
    </xdr:from>
    <xdr:to>
      <xdr:col>8</xdr:col>
      <xdr:colOff>371475</xdr:colOff>
      <xdr:row>229</xdr:row>
      <xdr:rowOff>161925</xdr:rowOff>
    </xdr:to>
    <xdr:sp macro="" textlink="">
      <xdr:nvSpPr>
        <xdr:cNvPr id="238" name="AutoShape 30178" descr="C:\Documents and Settings\Admin\%D0%A0%D0%B0%D0%B1%D0%BE%D1%87%D0%B8%D0%B9 %D1%81%D1%82%D0%BE%D0%BB\COVER-HIGH-200x300.png" hidden="1"/>
        <xdr:cNvSpPr>
          <a:spLocks noChangeAspect="1" noChangeArrowheads="1"/>
        </xdr:cNvSpPr>
      </xdr:nvSpPr>
      <xdr:spPr bwMode="auto">
        <a:xfrm>
          <a:off x="7705725" y="20269200"/>
          <a:ext cx="30480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39"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40"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41"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42"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43"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44"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45"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46"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47"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48"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49"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50"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51"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52"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53"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54"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55"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85725</xdr:colOff>
      <xdr:row>223</xdr:row>
      <xdr:rowOff>0</xdr:rowOff>
    </xdr:from>
    <xdr:to>
      <xdr:col>8</xdr:col>
      <xdr:colOff>390525</xdr:colOff>
      <xdr:row>229</xdr:row>
      <xdr:rowOff>161925</xdr:rowOff>
    </xdr:to>
    <xdr:sp macro="" textlink="">
      <xdr:nvSpPr>
        <xdr:cNvPr id="256" name="AutoShape 30178" descr="C:\Documents and Settings\Admin\%D0%A0%D0%B0%D0%B1%D0%BE%D1%87%D0%B8%D0%B9 %D1%81%D1%82%D0%BE%D0%BB\COVER-HIGH-200x300.png" hidden="1"/>
        <xdr:cNvSpPr>
          <a:spLocks noChangeAspect="1" noChangeArrowheads="1"/>
        </xdr:cNvSpPr>
      </xdr:nvSpPr>
      <xdr:spPr bwMode="auto">
        <a:xfrm>
          <a:off x="7724775"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57"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58"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59"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85725</xdr:colOff>
      <xdr:row>223</xdr:row>
      <xdr:rowOff>0</xdr:rowOff>
    </xdr:from>
    <xdr:to>
      <xdr:col>8</xdr:col>
      <xdr:colOff>390525</xdr:colOff>
      <xdr:row>229</xdr:row>
      <xdr:rowOff>161925</xdr:rowOff>
    </xdr:to>
    <xdr:sp macro="" textlink="">
      <xdr:nvSpPr>
        <xdr:cNvPr id="260" name="AutoShape 30178" descr="C:\Documents and Settings\Admin\%D0%A0%D0%B0%D0%B1%D0%BE%D1%87%D0%B8%D0%B9 %D1%81%D1%82%D0%BE%D0%BB\COVER-HIGH-200x300.png" hidden="1"/>
        <xdr:cNvSpPr>
          <a:spLocks noChangeAspect="1" noChangeArrowheads="1"/>
        </xdr:cNvSpPr>
      </xdr:nvSpPr>
      <xdr:spPr bwMode="auto">
        <a:xfrm>
          <a:off x="7724775"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61"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62"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63"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64"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65"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409575</xdr:colOff>
      <xdr:row>223</xdr:row>
      <xdr:rowOff>0</xdr:rowOff>
    </xdr:from>
    <xdr:to>
      <xdr:col>1</xdr:col>
      <xdr:colOff>161925</xdr:colOff>
      <xdr:row>229</xdr:row>
      <xdr:rowOff>161925</xdr:rowOff>
    </xdr:to>
    <xdr:sp macro="" textlink="">
      <xdr:nvSpPr>
        <xdr:cNvPr id="266" name="AutoShape 30178" descr="C:\Documents and Settings\Admin\%D0%A0%D0%B0%D0%B1%D0%BE%D1%87%D0%B8%D0%B9 %D1%81%D1%82%D0%BE%D0%BB\COVER-HIGH-200x300.png" hidden="1"/>
        <xdr:cNvSpPr>
          <a:spLocks noChangeAspect="1" noChangeArrowheads="1"/>
        </xdr:cNvSpPr>
      </xdr:nvSpPr>
      <xdr:spPr bwMode="auto">
        <a:xfrm>
          <a:off x="409575" y="20269200"/>
          <a:ext cx="1714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67"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68"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69"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70"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71"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72"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73"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74"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75"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76"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77"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78"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79"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80"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81"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82"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83"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84"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85"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86"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87"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88"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89"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90"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91"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0</xdr:colOff>
      <xdr:row>223</xdr:row>
      <xdr:rowOff>0</xdr:rowOff>
    </xdr:from>
    <xdr:to>
      <xdr:col>8</xdr:col>
      <xdr:colOff>304800</xdr:colOff>
      <xdr:row>229</xdr:row>
      <xdr:rowOff>161925</xdr:rowOff>
    </xdr:to>
    <xdr:sp macro="" textlink="">
      <xdr:nvSpPr>
        <xdr:cNvPr id="292" name="AutoShape 30178" descr="C:\Documents and Settings\Admin\%D0%A0%D0%B0%D0%B1%D0%BE%D1%87%D0%B8%D0%B9 %D1%81%D1%82%D0%BE%D0%BB\COVER-HIGH-200x300.png" hidden="1"/>
        <xdr:cNvSpPr>
          <a:spLocks noChangeAspect="1" noChangeArrowheads="1"/>
        </xdr:cNvSpPr>
      </xdr:nvSpPr>
      <xdr:spPr bwMode="auto">
        <a:xfrm>
          <a:off x="7639050" y="20269200"/>
          <a:ext cx="304800" cy="4752975"/>
        </a:xfrm>
        <a:prstGeom prst="rect">
          <a:avLst/>
        </a:prstGeom>
        <a:noFill/>
        <a:ln w="9525">
          <a:noFill/>
          <a:miter lim="800000"/>
          <a:headEnd/>
          <a:tailEnd/>
        </a:ln>
      </xdr:spPr>
    </xdr:sp>
    <xdr:clientData/>
  </xdr:twoCellAnchor>
  <xdr:twoCellAnchor editAs="oneCell">
    <xdr:from>
      <xdr:col>8</xdr:col>
      <xdr:colOff>66675</xdr:colOff>
      <xdr:row>223</xdr:row>
      <xdr:rowOff>0</xdr:rowOff>
    </xdr:from>
    <xdr:to>
      <xdr:col>8</xdr:col>
      <xdr:colOff>371475</xdr:colOff>
      <xdr:row>229</xdr:row>
      <xdr:rowOff>161925</xdr:rowOff>
    </xdr:to>
    <xdr:sp macro="" textlink="">
      <xdr:nvSpPr>
        <xdr:cNvPr id="293" name="AutoShape 30178" descr="C:\Documents and Settings\Admin\%D0%A0%D0%B0%D0%B1%D0%BE%D1%87%D0%B8%D0%B9 %D1%81%D1%82%D0%BE%D0%BB\COVER-HIGH-200x300.png" hidden="1"/>
        <xdr:cNvSpPr>
          <a:spLocks noChangeAspect="1" noChangeArrowheads="1"/>
        </xdr:cNvSpPr>
      </xdr:nvSpPr>
      <xdr:spPr bwMode="auto">
        <a:xfrm>
          <a:off x="7705725" y="20269200"/>
          <a:ext cx="30480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94"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95"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96"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97"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98"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299"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300"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301"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302"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303"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304"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305"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306"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307"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457200</xdr:colOff>
      <xdr:row>223</xdr:row>
      <xdr:rowOff>0</xdr:rowOff>
    </xdr:from>
    <xdr:to>
      <xdr:col>1</xdr:col>
      <xdr:colOff>209550</xdr:colOff>
      <xdr:row>229</xdr:row>
      <xdr:rowOff>161925</xdr:rowOff>
    </xdr:to>
    <xdr:sp macro="" textlink="">
      <xdr:nvSpPr>
        <xdr:cNvPr id="308" name="AutoShape 30178" descr="C:\Documents and Settings\Admin\%D0%A0%D0%B0%D0%B1%D0%BE%D1%87%D0%B8%D0%B9 %D1%81%D1%82%D0%BE%D0%BB\COVER-HIGH-200x300.png" hidden="1"/>
        <xdr:cNvSpPr>
          <a:spLocks noChangeAspect="1" noChangeArrowheads="1"/>
        </xdr:cNvSpPr>
      </xdr:nvSpPr>
      <xdr:spPr bwMode="auto">
        <a:xfrm>
          <a:off x="419100" y="20269200"/>
          <a:ext cx="209550" cy="4752975"/>
        </a:xfrm>
        <a:prstGeom prst="rect">
          <a:avLst/>
        </a:prstGeom>
        <a:noFill/>
        <a:ln w="9525">
          <a:noFill/>
          <a:miter lim="800000"/>
          <a:headEnd/>
          <a:tailEnd/>
        </a:ln>
      </xdr:spPr>
    </xdr:sp>
    <xdr:clientData/>
  </xdr:twoCellAnchor>
  <xdr:twoCellAnchor editAs="oneCell">
    <xdr:from>
      <xdr:col>0</xdr:col>
      <xdr:colOff>323850</xdr:colOff>
      <xdr:row>242</xdr:row>
      <xdr:rowOff>171450</xdr:rowOff>
    </xdr:from>
    <xdr:to>
      <xdr:col>1</xdr:col>
      <xdr:colOff>333375</xdr:colOff>
      <xdr:row>242</xdr:row>
      <xdr:rowOff>209550</xdr:rowOff>
    </xdr:to>
    <xdr:sp macro="" textlink="">
      <xdr:nvSpPr>
        <xdr:cNvPr id="309" name="AutoShape 30178" descr="C:\Documents and Settings\Admin\%D0%A0%D0%B0%D0%B1%D0%BE%D1%87%D0%B8%D0%B9 %D1%81%D1%82%D0%BE%D0%BB\COVER-HIGH-200x300.png" hidden="1"/>
        <xdr:cNvSpPr>
          <a:spLocks noChangeAspect="1" noChangeArrowheads="1"/>
        </xdr:cNvSpPr>
      </xdr:nvSpPr>
      <xdr:spPr bwMode="auto">
        <a:xfrm flipH="1" flipV="1">
          <a:off x="323850" y="23917275"/>
          <a:ext cx="428625" cy="476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10"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85725</xdr:colOff>
      <xdr:row>224</xdr:row>
      <xdr:rowOff>0</xdr:rowOff>
    </xdr:from>
    <xdr:to>
      <xdr:col>8</xdr:col>
      <xdr:colOff>390525</xdr:colOff>
      <xdr:row>225</xdr:row>
      <xdr:rowOff>352425</xdr:rowOff>
    </xdr:to>
    <xdr:sp macro="" textlink="">
      <xdr:nvSpPr>
        <xdr:cNvPr id="311" name="AutoShape 30178" descr="C:\Documents and Settings\Admin\%D0%A0%D0%B0%D0%B1%D0%BE%D1%87%D0%B8%D0%B9 %D1%81%D1%82%D0%BE%D0%BB\COVER-HIGH-200x300.png" hidden="1"/>
        <xdr:cNvSpPr>
          <a:spLocks noChangeAspect="1" noChangeArrowheads="1"/>
        </xdr:cNvSpPr>
      </xdr:nvSpPr>
      <xdr:spPr bwMode="auto">
        <a:xfrm>
          <a:off x="7724775"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12"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13"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14"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85725</xdr:colOff>
      <xdr:row>224</xdr:row>
      <xdr:rowOff>0</xdr:rowOff>
    </xdr:from>
    <xdr:to>
      <xdr:col>8</xdr:col>
      <xdr:colOff>390525</xdr:colOff>
      <xdr:row>225</xdr:row>
      <xdr:rowOff>352425</xdr:rowOff>
    </xdr:to>
    <xdr:sp macro="" textlink="">
      <xdr:nvSpPr>
        <xdr:cNvPr id="315" name="AutoShape 30178" descr="C:\Documents and Settings\Admin\%D0%A0%D0%B0%D0%B1%D0%BE%D1%87%D0%B8%D0%B9 %D1%81%D1%82%D0%BE%D0%BB\COVER-HIGH-200x300.png" hidden="1"/>
        <xdr:cNvSpPr>
          <a:spLocks noChangeAspect="1" noChangeArrowheads="1"/>
        </xdr:cNvSpPr>
      </xdr:nvSpPr>
      <xdr:spPr bwMode="auto">
        <a:xfrm>
          <a:off x="7724775"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16"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17"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18"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19"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20"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409575</xdr:colOff>
      <xdr:row>224</xdr:row>
      <xdr:rowOff>0</xdr:rowOff>
    </xdr:from>
    <xdr:to>
      <xdr:col>1</xdr:col>
      <xdr:colOff>161925</xdr:colOff>
      <xdr:row>225</xdr:row>
      <xdr:rowOff>352425</xdr:rowOff>
    </xdr:to>
    <xdr:sp macro="" textlink="">
      <xdr:nvSpPr>
        <xdr:cNvPr id="321" name="AutoShape 30178" descr="C:\Documents and Settings\Admin\%D0%A0%D0%B0%D0%B1%D0%BE%D1%87%D0%B8%D0%B9 %D1%81%D1%82%D0%BE%D0%BB\COVER-HIGH-200x300.png" hidden="1"/>
        <xdr:cNvSpPr>
          <a:spLocks noChangeAspect="1" noChangeArrowheads="1"/>
        </xdr:cNvSpPr>
      </xdr:nvSpPr>
      <xdr:spPr bwMode="auto">
        <a:xfrm>
          <a:off x="409575" y="20488275"/>
          <a:ext cx="1714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22"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23"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24"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25"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26"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27"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28"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29"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30"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31"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32"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33"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34"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35"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36"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37"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38"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39"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40"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41"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42"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43"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44"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45"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46"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47"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48"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66675</xdr:colOff>
      <xdr:row>224</xdr:row>
      <xdr:rowOff>0</xdr:rowOff>
    </xdr:from>
    <xdr:to>
      <xdr:col>8</xdr:col>
      <xdr:colOff>371475</xdr:colOff>
      <xdr:row>225</xdr:row>
      <xdr:rowOff>352425</xdr:rowOff>
    </xdr:to>
    <xdr:sp macro="" textlink="">
      <xdr:nvSpPr>
        <xdr:cNvPr id="349" name="AutoShape 30178" descr="C:\Documents and Settings\Admin\%D0%A0%D0%B0%D0%B1%D0%BE%D1%87%D0%B8%D0%B9 %D1%81%D1%82%D0%BE%D0%BB\COVER-HIGH-200x300.png" hidden="1"/>
        <xdr:cNvSpPr>
          <a:spLocks noChangeAspect="1" noChangeArrowheads="1"/>
        </xdr:cNvSpPr>
      </xdr:nvSpPr>
      <xdr:spPr bwMode="auto">
        <a:xfrm>
          <a:off x="7705725" y="20488275"/>
          <a:ext cx="30480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256</xdr:row>
      <xdr:rowOff>971550</xdr:rowOff>
    </xdr:to>
    <xdr:sp macro="" textlink="">
      <xdr:nvSpPr>
        <xdr:cNvPr id="350" name="AutoShape 30178" descr="C:\Documents and Settings\Admin\%D0%A0%D0%B0%D0%B1%D0%BE%D1%87%D0%B8%D0%B9 %D1%81%D1%82%D0%BE%D0%BB\COVER-HIGH-200x300.png" hidden="1"/>
        <xdr:cNvSpPr>
          <a:spLocks noChangeAspect="1" noChangeArrowheads="1"/>
        </xdr:cNvSpPr>
      </xdr:nvSpPr>
      <xdr:spPr bwMode="auto">
        <a:xfrm>
          <a:off x="419100" y="20488275"/>
          <a:ext cx="209550" cy="26841450"/>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256</xdr:row>
      <xdr:rowOff>971550</xdr:rowOff>
    </xdr:to>
    <xdr:sp macro="" textlink="">
      <xdr:nvSpPr>
        <xdr:cNvPr id="351" name="AutoShape 30178" descr="C:\Documents and Settings\Admin\%D0%A0%D0%B0%D0%B1%D0%BE%D1%87%D0%B8%D0%B9 %D1%81%D1%82%D0%BE%D0%BB\COVER-HIGH-200x300.png" hidden="1"/>
        <xdr:cNvSpPr>
          <a:spLocks noChangeAspect="1" noChangeArrowheads="1"/>
        </xdr:cNvSpPr>
      </xdr:nvSpPr>
      <xdr:spPr bwMode="auto">
        <a:xfrm>
          <a:off x="419100" y="20488275"/>
          <a:ext cx="209550" cy="26841450"/>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255</xdr:row>
      <xdr:rowOff>1104900</xdr:rowOff>
    </xdr:to>
    <xdr:sp macro="" textlink="">
      <xdr:nvSpPr>
        <xdr:cNvPr id="352" name="AutoShape 30178" descr="C:\Documents and Settings\Admin\%D0%A0%D0%B0%D0%B1%D0%BE%D1%87%D0%B8%D0%B9 %D1%81%D1%82%D0%BE%D0%BB\COVER-HIGH-200x300.png" hidden="1"/>
        <xdr:cNvSpPr>
          <a:spLocks noChangeAspect="1" noChangeArrowheads="1"/>
        </xdr:cNvSpPr>
      </xdr:nvSpPr>
      <xdr:spPr bwMode="auto">
        <a:xfrm>
          <a:off x="7639050" y="20488275"/>
          <a:ext cx="304800" cy="25241250"/>
        </a:xfrm>
        <a:prstGeom prst="rect">
          <a:avLst/>
        </a:prstGeom>
        <a:noFill/>
        <a:ln w="9525">
          <a:noFill/>
          <a:miter lim="800000"/>
          <a:headEnd/>
          <a:tailEnd/>
        </a:ln>
      </xdr:spPr>
    </xdr:sp>
    <xdr:clientData/>
  </xdr:twoCellAnchor>
  <xdr:twoCellAnchor editAs="oneCell">
    <xdr:from>
      <xdr:col>4</xdr:col>
      <xdr:colOff>1562100</xdr:colOff>
      <xdr:row>224</xdr:row>
      <xdr:rowOff>0</xdr:rowOff>
    </xdr:from>
    <xdr:to>
      <xdr:col>5</xdr:col>
      <xdr:colOff>742950</xdr:colOff>
      <xdr:row>255</xdr:row>
      <xdr:rowOff>1104900</xdr:rowOff>
    </xdr:to>
    <xdr:sp macro="" textlink="">
      <xdr:nvSpPr>
        <xdr:cNvPr id="353" name="AutoShape 30178" descr="C:\Documents and Settings\Admin\%D0%A0%D0%B0%D0%B1%D0%BE%D1%87%D0%B8%D0%B9 %D1%81%D1%82%D0%BE%D0%BB\COVER-HIGH-200x300.png" hidden="1"/>
        <xdr:cNvSpPr>
          <a:spLocks noChangeAspect="1" noChangeArrowheads="1"/>
        </xdr:cNvSpPr>
      </xdr:nvSpPr>
      <xdr:spPr bwMode="auto">
        <a:xfrm>
          <a:off x="4886325" y="20488275"/>
          <a:ext cx="742950" cy="25241250"/>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255</xdr:row>
      <xdr:rowOff>1104900</xdr:rowOff>
    </xdr:to>
    <xdr:sp macro="" textlink="">
      <xdr:nvSpPr>
        <xdr:cNvPr id="354" name="AutoShape 30178" descr="C:\Documents and Settings\Admin\%D0%A0%D0%B0%D0%B1%D0%BE%D1%87%D0%B8%D0%B9 %D1%81%D1%82%D0%BE%D0%BB\COVER-HIGH-200x300.png" hidden="1"/>
        <xdr:cNvSpPr>
          <a:spLocks noChangeAspect="1" noChangeArrowheads="1"/>
        </xdr:cNvSpPr>
      </xdr:nvSpPr>
      <xdr:spPr bwMode="auto">
        <a:xfrm>
          <a:off x="419100" y="20488275"/>
          <a:ext cx="209550" cy="25241250"/>
        </a:xfrm>
        <a:prstGeom prst="rect">
          <a:avLst/>
        </a:prstGeom>
        <a:noFill/>
        <a:ln w="9525">
          <a:noFill/>
          <a:miter lim="800000"/>
          <a:headEnd/>
          <a:tailEnd/>
        </a:ln>
      </xdr:spPr>
    </xdr:sp>
    <xdr:clientData/>
  </xdr:twoCellAnchor>
  <xdr:twoCellAnchor editAs="oneCell">
    <xdr:from>
      <xdr:col>1</xdr:col>
      <xdr:colOff>0</xdr:colOff>
      <xdr:row>224</xdr:row>
      <xdr:rowOff>0</xdr:rowOff>
    </xdr:from>
    <xdr:to>
      <xdr:col>1</xdr:col>
      <xdr:colOff>247650</xdr:colOff>
      <xdr:row>255</xdr:row>
      <xdr:rowOff>1114425</xdr:rowOff>
    </xdr:to>
    <xdr:sp macro="" textlink="">
      <xdr:nvSpPr>
        <xdr:cNvPr id="355" name="AutoShape 30178" descr="C:\Documents and Settings\Admin\%D0%A0%D0%B0%D0%B1%D0%BE%D1%87%D0%B8%D0%B9 %D1%81%D1%82%D0%BE%D0%BB\COVER-HIGH-200x300.png" hidden="1"/>
        <xdr:cNvSpPr>
          <a:spLocks noChangeAspect="1" noChangeArrowheads="1"/>
        </xdr:cNvSpPr>
      </xdr:nvSpPr>
      <xdr:spPr bwMode="auto">
        <a:xfrm>
          <a:off x="419100" y="20488275"/>
          <a:ext cx="247650" cy="2525077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255</xdr:row>
      <xdr:rowOff>1104900</xdr:rowOff>
    </xdr:to>
    <xdr:sp macro="" textlink="">
      <xdr:nvSpPr>
        <xdr:cNvPr id="356" name="AutoShape 30178" descr="C:\Documents and Settings\Admin\%D0%A0%D0%B0%D0%B1%D0%BE%D1%87%D0%B8%D0%B9 %D1%81%D1%82%D0%BE%D0%BB\COVER-HIGH-200x300.png" hidden="1"/>
        <xdr:cNvSpPr>
          <a:spLocks noChangeAspect="1" noChangeArrowheads="1"/>
        </xdr:cNvSpPr>
      </xdr:nvSpPr>
      <xdr:spPr bwMode="auto">
        <a:xfrm>
          <a:off x="7639050" y="20488275"/>
          <a:ext cx="304800" cy="25241250"/>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255</xdr:row>
      <xdr:rowOff>1104900</xdr:rowOff>
    </xdr:to>
    <xdr:sp macro="" textlink="">
      <xdr:nvSpPr>
        <xdr:cNvPr id="357" name="AutoShape 30178" descr="C:\Documents and Settings\Admin\%D0%A0%D0%B0%D0%B1%D0%BE%D1%87%D0%B8%D0%B9 %D1%81%D1%82%D0%BE%D0%BB\COVER-HIGH-200x300.png" hidden="1"/>
        <xdr:cNvSpPr>
          <a:spLocks noChangeAspect="1" noChangeArrowheads="1"/>
        </xdr:cNvSpPr>
      </xdr:nvSpPr>
      <xdr:spPr bwMode="auto">
        <a:xfrm>
          <a:off x="7639050" y="20488275"/>
          <a:ext cx="304800" cy="25241250"/>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58"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59"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60"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61"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62"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63"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64"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65"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66"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67"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68"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69"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70"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71"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72"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73"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261</xdr:row>
      <xdr:rowOff>857250</xdr:rowOff>
    </xdr:to>
    <xdr:sp macro="" textlink="">
      <xdr:nvSpPr>
        <xdr:cNvPr id="374" name="AutoShape 30178" descr="C:\Documents and Settings\Admin\%D0%A0%D0%B0%D0%B1%D0%BE%D1%87%D0%B8%D0%B9 %D1%81%D1%82%D0%BE%D0%BB\COVER-HIGH-200x300.png" hidden="1"/>
        <xdr:cNvSpPr>
          <a:spLocks noChangeAspect="1" noChangeArrowheads="1"/>
        </xdr:cNvSpPr>
      </xdr:nvSpPr>
      <xdr:spPr bwMode="auto">
        <a:xfrm>
          <a:off x="419100" y="20488275"/>
          <a:ext cx="209550" cy="35909250"/>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261</xdr:row>
      <xdr:rowOff>838200</xdr:rowOff>
    </xdr:to>
    <xdr:sp macro="" textlink="">
      <xdr:nvSpPr>
        <xdr:cNvPr id="375" name="AutoShape 30178" descr="C:\Documents and Settings\Admin\%D0%A0%D0%B0%D0%B1%D0%BE%D1%87%D0%B8%D0%B9 %D1%81%D1%82%D0%BE%D0%BB\COVER-HIGH-200x300.png" hidden="1"/>
        <xdr:cNvSpPr>
          <a:spLocks noChangeAspect="1" noChangeArrowheads="1"/>
        </xdr:cNvSpPr>
      </xdr:nvSpPr>
      <xdr:spPr bwMode="auto">
        <a:xfrm>
          <a:off x="419100" y="20488275"/>
          <a:ext cx="209550" cy="35890200"/>
        </a:xfrm>
        <a:prstGeom prst="rect">
          <a:avLst/>
        </a:prstGeom>
        <a:noFill/>
        <a:ln w="9525">
          <a:noFill/>
          <a:miter lim="800000"/>
          <a:headEnd/>
          <a:tailEnd/>
        </a:ln>
      </xdr:spPr>
    </xdr:sp>
    <xdr:clientData/>
  </xdr:twoCellAnchor>
  <xdr:twoCellAnchor editAs="oneCell">
    <xdr:from>
      <xdr:col>1</xdr:col>
      <xdr:colOff>457200</xdr:colOff>
      <xdr:row>224</xdr:row>
      <xdr:rowOff>0</xdr:rowOff>
    </xdr:from>
    <xdr:to>
      <xdr:col>1</xdr:col>
      <xdr:colOff>1209675</xdr:colOff>
      <xdr:row>261</xdr:row>
      <xdr:rowOff>857250</xdr:rowOff>
    </xdr:to>
    <xdr:sp macro="" textlink="">
      <xdr:nvSpPr>
        <xdr:cNvPr id="376" name="AutoShape 30178" descr="C:\Documents and Settings\Admin\%D0%A0%D0%B0%D0%B1%D0%BE%D1%87%D0%B8%D0%B9 %D1%81%D1%82%D0%BE%D0%BB\COVER-HIGH-200x300.png" hidden="1"/>
        <xdr:cNvSpPr>
          <a:spLocks noChangeAspect="1" noChangeArrowheads="1"/>
        </xdr:cNvSpPr>
      </xdr:nvSpPr>
      <xdr:spPr bwMode="auto">
        <a:xfrm>
          <a:off x="876300" y="20488275"/>
          <a:ext cx="752475" cy="35909250"/>
        </a:xfrm>
        <a:prstGeom prst="rect">
          <a:avLst/>
        </a:prstGeom>
        <a:noFill/>
        <a:ln w="9525">
          <a:noFill/>
          <a:miter lim="800000"/>
          <a:headEnd/>
          <a:tailEnd/>
        </a:ln>
      </xdr:spPr>
    </xdr:sp>
    <xdr:clientData/>
  </xdr:twoCellAnchor>
  <xdr:twoCellAnchor editAs="oneCell">
    <xdr:from>
      <xdr:col>1</xdr:col>
      <xdr:colOff>457200</xdr:colOff>
      <xdr:row>224</xdr:row>
      <xdr:rowOff>0</xdr:rowOff>
    </xdr:from>
    <xdr:to>
      <xdr:col>1</xdr:col>
      <xdr:colOff>1209675</xdr:colOff>
      <xdr:row>261</xdr:row>
      <xdr:rowOff>838200</xdr:rowOff>
    </xdr:to>
    <xdr:sp macro="" textlink="">
      <xdr:nvSpPr>
        <xdr:cNvPr id="377" name="AutoShape 30178" descr="C:\Documents and Settings\Admin\%D0%A0%D0%B0%D0%B1%D0%BE%D1%87%D0%B8%D0%B9 %D1%81%D1%82%D0%BE%D0%BB\COVER-HIGH-200x300.png" hidden="1"/>
        <xdr:cNvSpPr>
          <a:spLocks noChangeAspect="1" noChangeArrowheads="1"/>
        </xdr:cNvSpPr>
      </xdr:nvSpPr>
      <xdr:spPr bwMode="auto">
        <a:xfrm>
          <a:off x="876300" y="20488275"/>
          <a:ext cx="752475" cy="35890200"/>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256</xdr:row>
      <xdr:rowOff>9525</xdr:rowOff>
    </xdr:to>
    <xdr:sp macro="" textlink="">
      <xdr:nvSpPr>
        <xdr:cNvPr id="378" name="AutoShape 30178" descr="C:\Documents and Settings\Admin\%D0%A0%D0%B0%D0%B1%D0%BE%D1%87%D0%B8%D0%B9 %D1%81%D1%82%D0%BE%D0%BB\COVER-HIGH-200x300.png" hidden="1"/>
        <xdr:cNvSpPr>
          <a:spLocks noChangeAspect="1" noChangeArrowheads="1"/>
        </xdr:cNvSpPr>
      </xdr:nvSpPr>
      <xdr:spPr bwMode="auto">
        <a:xfrm>
          <a:off x="419100" y="20488275"/>
          <a:ext cx="209550" cy="25365075"/>
        </a:xfrm>
        <a:prstGeom prst="rect">
          <a:avLst/>
        </a:prstGeom>
        <a:noFill/>
        <a:ln w="9525">
          <a:noFill/>
          <a:miter lim="800000"/>
          <a:headEnd/>
          <a:tailEnd/>
        </a:ln>
      </xdr:spPr>
    </xdr:sp>
    <xdr:clientData/>
  </xdr:twoCellAnchor>
  <xdr:twoCellAnchor editAs="oneCell">
    <xdr:from>
      <xdr:col>1</xdr:col>
      <xdr:colOff>66675</xdr:colOff>
      <xdr:row>224</xdr:row>
      <xdr:rowOff>0</xdr:rowOff>
    </xdr:from>
    <xdr:to>
      <xdr:col>1</xdr:col>
      <xdr:colOff>323850</xdr:colOff>
      <xdr:row>256</xdr:row>
      <xdr:rowOff>9525</xdr:rowOff>
    </xdr:to>
    <xdr:sp macro="" textlink="">
      <xdr:nvSpPr>
        <xdr:cNvPr id="379" name="AutoShape 30178" descr="C:\Documents and Settings\Admin\%D0%A0%D0%B0%D0%B1%D0%BE%D1%87%D0%B8%D0%B9 %D1%81%D1%82%D0%BE%D0%BB\COVER-HIGH-200x300.png" hidden="1"/>
        <xdr:cNvSpPr>
          <a:spLocks noChangeAspect="1" noChangeArrowheads="1"/>
        </xdr:cNvSpPr>
      </xdr:nvSpPr>
      <xdr:spPr bwMode="auto">
        <a:xfrm>
          <a:off x="485775" y="20488275"/>
          <a:ext cx="257175" cy="25365075"/>
        </a:xfrm>
        <a:prstGeom prst="rect">
          <a:avLst/>
        </a:prstGeom>
        <a:noFill/>
        <a:ln w="9525">
          <a:noFill/>
          <a:miter lim="800000"/>
          <a:headEnd/>
          <a:tailEnd/>
        </a:ln>
      </xdr:spPr>
    </xdr:sp>
    <xdr:clientData/>
  </xdr:twoCellAnchor>
  <xdr:twoCellAnchor editAs="oneCell">
    <xdr:from>
      <xdr:col>1</xdr:col>
      <xdr:colOff>457200</xdr:colOff>
      <xdr:row>224</xdr:row>
      <xdr:rowOff>0</xdr:rowOff>
    </xdr:from>
    <xdr:to>
      <xdr:col>1</xdr:col>
      <xdr:colOff>1209675</xdr:colOff>
      <xdr:row>256</xdr:row>
      <xdr:rowOff>9525</xdr:rowOff>
    </xdr:to>
    <xdr:sp macro="" textlink="">
      <xdr:nvSpPr>
        <xdr:cNvPr id="380" name="AutoShape 30178" descr="C:\Documents and Settings\Admin\%D0%A0%D0%B0%D0%B1%D0%BE%D1%87%D0%B8%D0%B9 %D1%81%D1%82%D0%BE%D0%BB\COVER-HIGH-200x300.png" hidden="1"/>
        <xdr:cNvSpPr>
          <a:spLocks noChangeAspect="1" noChangeArrowheads="1"/>
        </xdr:cNvSpPr>
      </xdr:nvSpPr>
      <xdr:spPr bwMode="auto">
        <a:xfrm>
          <a:off x="876300" y="20488275"/>
          <a:ext cx="752475" cy="25365075"/>
        </a:xfrm>
        <a:prstGeom prst="rect">
          <a:avLst/>
        </a:prstGeom>
        <a:noFill/>
        <a:ln w="9525">
          <a:noFill/>
          <a:miter lim="800000"/>
          <a:headEnd/>
          <a:tailEnd/>
        </a:ln>
      </xdr:spPr>
    </xdr:sp>
    <xdr:clientData/>
  </xdr:twoCellAnchor>
  <xdr:twoCellAnchor editAs="oneCell">
    <xdr:from>
      <xdr:col>1</xdr:col>
      <xdr:colOff>485775</xdr:colOff>
      <xdr:row>224</xdr:row>
      <xdr:rowOff>0</xdr:rowOff>
    </xdr:from>
    <xdr:to>
      <xdr:col>1</xdr:col>
      <xdr:colOff>1238250</xdr:colOff>
      <xdr:row>256</xdr:row>
      <xdr:rowOff>933450</xdr:rowOff>
    </xdr:to>
    <xdr:sp macro="" textlink="">
      <xdr:nvSpPr>
        <xdr:cNvPr id="381" name="AutoShape 30178" descr="C:\Documents and Settings\Admin\%D0%A0%D0%B0%D0%B1%D0%BE%D1%87%D0%B8%D0%B9 %D1%81%D1%82%D0%BE%D0%BB\COVER-HIGH-200x300.png" hidden="1"/>
        <xdr:cNvSpPr>
          <a:spLocks noChangeAspect="1" noChangeArrowheads="1"/>
        </xdr:cNvSpPr>
      </xdr:nvSpPr>
      <xdr:spPr bwMode="auto">
        <a:xfrm>
          <a:off x="904875" y="20488275"/>
          <a:ext cx="752475" cy="26803350"/>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261</xdr:row>
      <xdr:rowOff>857250</xdr:rowOff>
    </xdr:to>
    <xdr:sp macro="" textlink="">
      <xdr:nvSpPr>
        <xdr:cNvPr id="382" name="AutoShape 30178" descr="C:\Documents and Settings\Admin\%D0%A0%D0%B0%D0%B1%D0%BE%D1%87%D0%B8%D0%B9 %D1%81%D1%82%D0%BE%D0%BB\COVER-HIGH-200x300.png" hidden="1"/>
        <xdr:cNvSpPr>
          <a:spLocks noChangeAspect="1" noChangeArrowheads="1"/>
        </xdr:cNvSpPr>
      </xdr:nvSpPr>
      <xdr:spPr bwMode="auto">
        <a:xfrm>
          <a:off x="419100" y="20488275"/>
          <a:ext cx="209550" cy="35909250"/>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261</xdr:row>
      <xdr:rowOff>838200</xdr:rowOff>
    </xdr:to>
    <xdr:sp macro="" textlink="">
      <xdr:nvSpPr>
        <xdr:cNvPr id="383" name="AutoShape 30178" descr="C:\Documents and Settings\Admin\%D0%A0%D0%B0%D0%B1%D0%BE%D1%87%D0%B8%D0%B9 %D1%81%D1%82%D0%BE%D0%BB\COVER-HIGH-200x300.png" hidden="1"/>
        <xdr:cNvSpPr>
          <a:spLocks noChangeAspect="1" noChangeArrowheads="1"/>
        </xdr:cNvSpPr>
      </xdr:nvSpPr>
      <xdr:spPr bwMode="auto">
        <a:xfrm>
          <a:off x="419100" y="20488275"/>
          <a:ext cx="209550" cy="35890200"/>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256</xdr:row>
      <xdr:rowOff>9525</xdr:rowOff>
    </xdr:to>
    <xdr:sp macro="" textlink="">
      <xdr:nvSpPr>
        <xdr:cNvPr id="384" name="AutoShape 30178" descr="C:\Documents and Settings\Admin\%D0%A0%D0%B0%D0%B1%D0%BE%D1%87%D0%B8%D0%B9 %D1%81%D1%82%D0%BE%D0%BB\COVER-HIGH-200x300.png" hidden="1"/>
        <xdr:cNvSpPr>
          <a:spLocks noChangeAspect="1" noChangeArrowheads="1"/>
        </xdr:cNvSpPr>
      </xdr:nvSpPr>
      <xdr:spPr bwMode="auto">
        <a:xfrm>
          <a:off x="419100" y="20488275"/>
          <a:ext cx="209550" cy="2536507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260</xdr:row>
      <xdr:rowOff>1057275</xdr:rowOff>
    </xdr:to>
    <xdr:sp macro="" textlink="">
      <xdr:nvSpPr>
        <xdr:cNvPr id="385" name="AutoShape 30178" descr="C:\Documents and Settings\Admin\%D0%A0%D0%B0%D0%B1%D0%BE%D1%87%D0%B8%D0%B9 %D1%81%D1%82%D0%BE%D0%BB\COVER-HIGH-200x300.png" hidden="1"/>
        <xdr:cNvSpPr>
          <a:spLocks noChangeAspect="1" noChangeArrowheads="1"/>
        </xdr:cNvSpPr>
      </xdr:nvSpPr>
      <xdr:spPr bwMode="auto">
        <a:xfrm>
          <a:off x="7639050" y="20488275"/>
          <a:ext cx="304800" cy="34461450"/>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260</xdr:row>
      <xdr:rowOff>1057275</xdr:rowOff>
    </xdr:to>
    <xdr:sp macro="" textlink="">
      <xdr:nvSpPr>
        <xdr:cNvPr id="386" name="AutoShape 30178" descr="C:\Documents and Settings\Admin\%D0%A0%D0%B0%D0%B1%D0%BE%D1%87%D0%B8%D0%B9 %D1%81%D1%82%D0%BE%D0%BB\COVER-HIGH-200x300.png" hidden="1"/>
        <xdr:cNvSpPr>
          <a:spLocks noChangeAspect="1" noChangeArrowheads="1"/>
        </xdr:cNvSpPr>
      </xdr:nvSpPr>
      <xdr:spPr bwMode="auto">
        <a:xfrm>
          <a:off x="7639050" y="20488275"/>
          <a:ext cx="304800" cy="34461450"/>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260</xdr:row>
      <xdr:rowOff>1057275</xdr:rowOff>
    </xdr:to>
    <xdr:sp macro="" textlink="">
      <xdr:nvSpPr>
        <xdr:cNvPr id="387" name="AutoShape 30178" descr="C:\Documents and Settings\Admin\%D0%A0%D0%B0%D0%B1%D0%BE%D1%87%D0%B8%D0%B9 %D1%81%D1%82%D0%BE%D0%BB\COVER-HIGH-200x300.png" hidden="1"/>
        <xdr:cNvSpPr>
          <a:spLocks noChangeAspect="1" noChangeArrowheads="1"/>
        </xdr:cNvSpPr>
      </xdr:nvSpPr>
      <xdr:spPr bwMode="auto">
        <a:xfrm>
          <a:off x="7639050" y="20488275"/>
          <a:ext cx="304800" cy="34461450"/>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260</xdr:row>
      <xdr:rowOff>1057275</xdr:rowOff>
    </xdr:to>
    <xdr:sp macro="" textlink="">
      <xdr:nvSpPr>
        <xdr:cNvPr id="388" name="AutoShape 30178" descr="C:\Documents and Settings\Admin\%D0%A0%D0%B0%D0%B1%D0%BE%D1%87%D0%B8%D0%B9 %D1%81%D1%82%D0%BE%D0%BB\COVER-HIGH-200x300.png" hidden="1"/>
        <xdr:cNvSpPr>
          <a:spLocks noChangeAspect="1" noChangeArrowheads="1"/>
        </xdr:cNvSpPr>
      </xdr:nvSpPr>
      <xdr:spPr bwMode="auto">
        <a:xfrm>
          <a:off x="7639050" y="20488275"/>
          <a:ext cx="304800" cy="34461450"/>
        </a:xfrm>
        <a:prstGeom prst="rect">
          <a:avLst/>
        </a:prstGeom>
        <a:noFill/>
        <a:ln w="9525">
          <a:noFill/>
          <a:miter lim="800000"/>
          <a:headEnd/>
          <a:tailEnd/>
        </a:ln>
      </xdr:spPr>
    </xdr:sp>
    <xdr:clientData/>
  </xdr:twoCellAnchor>
  <xdr:twoCellAnchor editAs="oneCell">
    <xdr:from>
      <xdr:col>7</xdr:col>
      <xdr:colOff>1295400</xdr:colOff>
      <xdr:row>224</xdr:row>
      <xdr:rowOff>0</xdr:rowOff>
    </xdr:from>
    <xdr:to>
      <xdr:col>8</xdr:col>
      <xdr:colOff>161925</xdr:colOff>
      <xdr:row>260</xdr:row>
      <xdr:rowOff>1038225</xdr:rowOff>
    </xdr:to>
    <xdr:sp macro="" textlink="">
      <xdr:nvSpPr>
        <xdr:cNvPr id="389" name="AutoShape 30178" descr="C:\Documents and Settings\Admin\%D0%A0%D0%B0%D0%B1%D0%BE%D1%87%D0%B8%D0%B9 %D1%81%D1%82%D0%BE%D0%BB\COVER-HIGH-200x300.png" hidden="1"/>
        <xdr:cNvSpPr>
          <a:spLocks noChangeAspect="1" noChangeArrowheads="1"/>
        </xdr:cNvSpPr>
      </xdr:nvSpPr>
      <xdr:spPr bwMode="auto">
        <a:xfrm>
          <a:off x="7639050" y="20488275"/>
          <a:ext cx="161925" cy="34442400"/>
        </a:xfrm>
        <a:prstGeom prst="rect">
          <a:avLst/>
        </a:prstGeom>
        <a:noFill/>
        <a:ln w="9525">
          <a:noFill/>
          <a:miter lim="800000"/>
          <a:headEnd/>
          <a:tailEnd/>
        </a:ln>
      </xdr:spPr>
    </xdr:sp>
    <xdr:clientData/>
  </xdr:twoCellAnchor>
  <xdr:twoCellAnchor editAs="oneCell">
    <xdr:from>
      <xdr:col>7</xdr:col>
      <xdr:colOff>1143000</xdr:colOff>
      <xdr:row>224</xdr:row>
      <xdr:rowOff>0</xdr:rowOff>
    </xdr:from>
    <xdr:to>
      <xdr:col>8</xdr:col>
      <xdr:colOff>0</xdr:colOff>
      <xdr:row>260</xdr:row>
      <xdr:rowOff>1038225</xdr:rowOff>
    </xdr:to>
    <xdr:sp macro="" textlink="">
      <xdr:nvSpPr>
        <xdr:cNvPr id="390" name="AutoShape 30178" descr="C:\Documents and Settings\Admin\%D0%A0%D0%B0%D0%B1%D0%BE%D1%87%D0%B8%D0%B9 %D1%81%D1%82%D0%BE%D0%BB\COVER-HIGH-200x300.png" hidden="1"/>
        <xdr:cNvSpPr>
          <a:spLocks noChangeAspect="1" noChangeArrowheads="1"/>
        </xdr:cNvSpPr>
      </xdr:nvSpPr>
      <xdr:spPr bwMode="auto">
        <a:xfrm>
          <a:off x="7524750" y="20488275"/>
          <a:ext cx="9525" cy="34442400"/>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91"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85725</xdr:colOff>
      <xdr:row>224</xdr:row>
      <xdr:rowOff>0</xdr:rowOff>
    </xdr:from>
    <xdr:to>
      <xdr:col>8</xdr:col>
      <xdr:colOff>390525</xdr:colOff>
      <xdr:row>225</xdr:row>
      <xdr:rowOff>352425</xdr:rowOff>
    </xdr:to>
    <xdr:sp macro="" textlink="">
      <xdr:nvSpPr>
        <xdr:cNvPr id="392" name="AutoShape 30178" descr="C:\Documents and Settings\Admin\%D0%A0%D0%B0%D0%B1%D0%BE%D1%87%D0%B8%D0%B9 %D1%81%D1%82%D0%BE%D0%BB\COVER-HIGH-200x300.png" hidden="1"/>
        <xdr:cNvSpPr>
          <a:spLocks noChangeAspect="1" noChangeArrowheads="1"/>
        </xdr:cNvSpPr>
      </xdr:nvSpPr>
      <xdr:spPr bwMode="auto">
        <a:xfrm>
          <a:off x="7724775"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93"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94"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95"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85725</xdr:colOff>
      <xdr:row>224</xdr:row>
      <xdr:rowOff>0</xdr:rowOff>
    </xdr:from>
    <xdr:to>
      <xdr:col>8</xdr:col>
      <xdr:colOff>390525</xdr:colOff>
      <xdr:row>225</xdr:row>
      <xdr:rowOff>352425</xdr:rowOff>
    </xdr:to>
    <xdr:sp macro="" textlink="">
      <xdr:nvSpPr>
        <xdr:cNvPr id="396" name="AutoShape 30178" descr="C:\Documents and Settings\Admin\%D0%A0%D0%B0%D0%B1%D0%BE%D1%87%D0%B8%D0%B9 %D1%81%D1%82%D0%BE%D0%BB\COVER-HIGH-200x300.png" hidden="1"/>
        <xdr:cNvSpPr>
          <a:spLocks noChangeAspect="1" noChangeArrowheads="1"/>
        </xdr:cNvSpPr>
      </xdr:nvSpPr>
      <xdr:spPr bwMode="auto">
        <a:xfrm>
          <a:off x="7724775"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97"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398"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399"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00"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01"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409575</xdr:colOff>
      <xdr:row>224</xdr:row>
      <xdr:rowOff>0</xdr:rowOff>
    </xdr:from>
    <xdr:to>
      <xdr:col>1</xdr:col>
      <xdr:colOff>161925</xdr:colOff>
      <xdr:row>225</xdr:row>
      <xdr:rowOff>352425</xdr:rowOff>
    </xdr:to>
    <xdr:sp macro="" textlink="">
      <xdr:nvSpPr>
        <xdr:cNvPr id="402" name="AutoShape 30178" descr="C:\Documents and Settings\Admin\%D0%A0%D0%B0%D0%B1%D0%BE%D1%87%D0%B8%D0%B9 %D1%81%D1%82%D0%BE%D0%BB\COVER-HIGH-200x300.png" hidden="1"/>
        <xdr:cNvSpPr>
          <a:spLocks noChangeAspect="1" noChangeArrowheads="1"/>
        </xdr:cNvSpPr>
      </xdr:nvSpPr>
      <xdr:spPr bwMode="auto">
        <a:xfrm>
          <a:off x="409575" y="20488275"/>
          <a:ext cx="1714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03"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04"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05"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06"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07"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08"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09"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10"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11"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12"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13"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14"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15"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16"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17"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18"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19"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20"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21"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22"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23"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24"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25"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26"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427"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428"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225</xdr:row>
      <xdr:rowOff>352425</xdr:rowOff>
    </xdr:to>
    <xdr:sp macro="" textlink="">
      <xdr:nvSpPr>
        <xdr:cNvPr id="429" name="AutoShape 30178" descr="C:\Documents and Settings\Admin\%D0%A0%D0%B0%D0%B1%D0%BE%D1%87%D0%B8%D0%B9 %D1%81%D1%82%D0%BE%D0%BB\COVER-HIGH-200x300.png" hidden="1"/>
        <xdr:cNvSpPr>
          <a:spLocks noChangeAspect="1" noChangeArrowheads="1"/>
        </xdr:cNvSpPr>
      </xdr:nvSpPr>
      <xdr:spPr bwMode="auto">
        <a:xfrm>
          <a:off x="7639050" y="20488275"/>
          <a:ext cx="304800" cy="1266825"/>
        </a:xfrm>
        <a:prstGeom prst="rect">
          <a:avLst/>
        </a:prstGeom>
        <a:noFill/>
        <a:ln w="9525">
          <a:noFill/>
          <a:miter lim="800000"/>
          <a:headEnd/>
          <a:tailEnd/>
        </a:ln>
      </xdr:spPr>
    </xdr:sp>
    <xdr:clientData/>
  </xdr:twoCellAnchor>
  <xdr:twoCellAnchor editAs="oneCell">
    <xdr:from>
      <xdr:col>8</xdr:col>
      <xdr:colOff>66675</xdr:colOff>
      <xdr:row>224</xdr:row>
      <xdr:rowOff>0</xdr:rowOff>
    </xdr:from>
    <xdr:to>
      <xdr:col>8</xdr:col>
      <xdr:colOff>371475</xdr:colOff>
      <xdr:row>225</xdr:row>
      <xdr:rowOff>352425</xdr:rowOff>
    </xdr:to>
    <xdr:sp macro="" textlink="">
      <xdr:nvSpPr>
        <xdr:cNvPr id="430" name="AutoShape 30178" descr="C:\Documents and Settings\Admin\%D0%A0%D0%B0%D0%B1%D0%BE%D1%87%D0%B8%D0%B9 %D1%81%D1%82%D0%BE%D0%BB\COVER-HIGH-200x300.png" hidden="1"/>
        <xdr:cNvSpPr>
          <a:spLocks noChangeAspect="1" noChangeArrowheads="1"/>
        </xdr:cNvSpPr>
      </xdr:nvSpPr>
      <xdr:spPr bwMode="auto">
        <a:xfrm>
          <a:off x="7705725" y="20488275"/>
          <a:ext cx="30480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258</xdr:row>
      <xdr:rowOff>590550</xdr:rowOff>
    </xdr:to>
    <xdr:sp macro="" textlink="">
      <xdr:nvSpPr>
        <xdr:cNvPr id="431" name="AutoShape 30178" descr="C:\Documents and Settings\Admin\%D0%A0%D0%B0%D0%B1%D0%BE%D1%87%D0%B8%D0%B9 %D1%81%D1%82%D0%BE%D0%BB\COVER-HIGH-200x300.png" hidden="1"/>
        <xdr:cNvSpPr>
          <a:spLocks noChangeAspect="1" noChangeArrowheads="1"/>
        </xdr:cNvSpPr>
      </xdr:nvSpPr>
      <xdr:spPr bwMode="auto">
        <a:xfrm>
          <a:off x="419100" y="20488275"/>
          <a:ext cx="209550" cy="30099000"/>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258</xdr:row>
      <xdr:rowOff>590550</xdr:rowOff>
    </xdr:to>
    <xdr:sp macro="" textlink="">
      <xdr:nvSpPr>
        <xdr:cNvPr id="432" name="AutoShape 30178" descr="C:\Documents and Settings\Admin\%D0%A0%D0%B0%D0%B1%D0%BE%D1%87%D0%B8%D0%B9 %D1%81%D1%82%D0%BE%D0%BB\COVER-HIGH-200x300.png" hidden="1"/>
        <xdr:cNvSpPr>
          <a:spLocks noChangeAspect="1" noChangeArrowheads="1"/>
        </xdr:cNvSpPr>
      </xdr:nvSpPr>
      <xdr:spPr bwMode="auto">
        <a:xfrm>
          <a:off x="419100" y="20488275"/>
          <a:ext cx="209550" cy="30099000"/>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257</xdr:row>
      <xdr:rowOff>895350</xdr:rowOff>
    </xdr:to>
    <xdr:sp macro="" textlink="">
      <xdr:nvSpPr>
        <xdr:cNvPr id="433" name="AutoShape 30178" descr="C:\Documents and Settings\Admin\%D0%A0%D0%B0%D0%B1%D0%BE%D1%87%D0%B8%D0%B9 %D1%81%D1%82%D0%BE%D0%BB\COVER-HIGH-200x300.png" hidden="1"/>
        <xdr:cNvSpPr>
          <a:spLocks noChangeAspect="1" noChangeArrowheads="1"/>
        </xdr:cNvSpPr>
      </xdr:nvSpPr>
      <xdr:spPr bwMode="auto">
        <a:xfrm>
          <a:off x="7639050" y="20488275"/>
          <a:ext cx="304800" cy="28584525"/>
        </a:xfrm>
        <a:prstGeom prst="rect">
          <a:avLst/>
        </a:prstGeom>
        <a:noFill/>
        <a:ln w="9525">
          <a:noFill/>
          <a:miter lim="800000"/>
          <a:headEnd/>
          <a:tailEnd/>
        </a:ln>
      </xdr:spPr>
    </xdr:sp>
    <xdr:clientData/>
  </xdr:twoCellAnchor>
  <xdr:twoCellAnchor editAs="oneCell">
    <xdr:from>
      <xdr:col>4</xdr:col>
      <xdr:colOff>1562100</xdr:colOff>
      <xdr:row>224</xdr:row>
      <xdr:rowOff>0</xdr:rowOff>
    </xdr:from>
    <xdr:to>
      <xdr:col>5</xdr:col>
      <xdr:colOff>742950</xdr:colOff>
      <xdr:row>257</xdr:row>
      <xdr:rowOff>895350</xdr:rowOff>
    </xdr:to>
    <xdr:sp macro="" textlink="">
      <xdr:nvSpPr>
        <xdr:cNvPr id="434" name="AutoShape 30178" descr="C:\Documents and Settings\Admin\%D0%A0%D0%B0%D0%B1%D0%BE%D1%87%D0%B8%D0%B9 %D1%81%D1%82%D0%BE%D0%BB\COVER-HIGH-200x300.png" hidden="1"/>
        <xdr:cNvSpPr>
          <a:spLocks noChangeAspect="1" noChangeArrowheads="1"/>
        </xdr:cNvSpPr>
      </xdr:nvSpPr>
      <xdr:spPr bwMode="auto">
        <a:xfrm>
          <a:off x="4886325" y="20488275"/>
          <a:ext cx="742950" cy="285845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257</xdr:row>
      <xdr:rowOff>895350</xdr:rowOff>
    </xdr:to>
    <xdr:sp macro="" textlink="">
      <xdr:nvSpPr>
        <xdr:cNvPr id="435" name="AutoShape 30178" descr="C:\Documents and Settings\Admin\%D0%A0%D0%B0%D0%B1%D0%BE%D1%87%D0%B8%D0%B9 %D1%81%D1%82%D0%BE%D0%BB\COVER-HIGH-200x300.png" hidden="1"/>
        <xdr:cNvSpPr>
          <a:spLocks noChangeAspect="1" noChangeArrowheads="1"/>
        </xdr:cNvSpPr>
      </xdr:nvSpPr>
      <xdr:spPr bwMode="auto">
        <a:xfrm>
          <a:off x="419100" y="20488275"/>
          <a:ext cx="209550" cy="28584525"/>
        </a:xfrm>
        <a:prstGeom prst="rect">
          <a:avLst/>
        </a:prstGeom>
        <a:noFill/>
        <a:ln w="9525">
          <a:noFill/>
          <a:miter lim="800000"/>
          <a:headEnd/>
          <a:tailEnd/>
        </a:ln>
      </xdr:spPr>
    </xdr:sp>
    <xdr:clientData/>
  </xdr:twoCellAnchor>
  <xdr:twoCellAnchor editAs="oneCell">
    <xdr:from>
      <xdr:col>1</xdr:col>
      <xdr:colOff>0</xdr:colOff>
      <xdr:row>224</xdr:row>
      <xdr:rowOff>0</xdr:rowOff>
    </xdr:from>
    <xdr:to>
      <xdr:col>1</xdr:col>
      <xdr:colOff>247650</xdr:colOff>
      <xdr:row>257</xdr:row>
      <xdr:rowOff>895350</xdr:rowOff>
    </xdr:to>
    <xdr:sp macro="" textlink="">
      <xdr:nvSpPr>
        <xdr:cNvPr id="436" name="AutoShape 30178" descr="C:\Documents and Settings\Admin\%D0%A0%D0%B0%D0%B1%D0%BE%D1%87%D0%B8%D0%B9 %D1%81%D1%82%D0%BE%D0%BB\COVER-HIGH-200x300.png" hidden="1"/>
        <xdr:cNvSpPr>
          <a:spLocks noChangeAspect="1" noChangeArrowheads="1"/>
        </xdr:cNvSpPr>
      </xdr:nvSpPr>
      <xdr:spPr bwMode="auto">
        <a:xfrm>
          <a:off x="419100" y="20488275"/>
          <a:ext cx="247650" cy="285845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257</xdr:row>
      <xdr:rowOff>895350</xdr:rowOff>
    </xdr:to>
    <xdr:sp macro="" textlink="">
      <xdr:nvSpPr>
        <xdr:cNvPr id="437" name="AutoShape 30178" descr="C:\Documents and Settings\Admin\%D0%A0%D0%B0%D0%B1%D0%BE%D1%87%D0%B8%D0%B9 %D1%81%D1%82%D0%BE%D0%BB\COVER-HIGH-200x300.png" hidden="1"/>
        <xdr:cNvSpPr>
          <a:spLocks noChangeAspect="1" noChangeArrowheads="1"/>
        </xdr:cNvSpPr>
      </xdr:nvSpPr>
      <xdr:spPr bwMode="auto">
        <a:xfrm>
          <a:off x="7639050" y="20488275"/>
          <a:ext cx="304800" cy="285845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257</xdr:row>
      <xdr:rowOff>895350</xdr:rowOff>
    </xdr:to>
    <xdr:sp macro="" textlink="">
      <xdr:nvSpPr>
        <xdr:cNvPr id="438" name="AutoShape 30178" descr="C:\Documents and Settings\Admin\%D0%A0%D0%B0%D0%B1%D0%BE%D1%87%D0%B8%D0%B9 %D1%81%D1%82%D0%BE%D0%BB\COVER-HIGH-200x300.png" hidden="1"/>
        <xdr:cNvSpPr>
          <a:spLocks noChangeAspect="1" noChangeArrowheads="1"/>
        </xdr:cNvSpPr>
      </xdr:nvSpPr>
      <xdr:spPr bwMode="auto">
        <a:xfrm>
          <a:off x="7639050" y="20488275"/>
          <a:ext cx="304800" cy="285845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39"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40"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41"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42"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43"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44"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45"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46"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47"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48"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49"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50"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51"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52"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53"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225</xdr:row>
      <xdr:rowOff>352425</xdr:rowOff>
    </xdr:to>
    <xdr:sp macro="" textlink="">
      <xdr:nvSpPr>
        <xdr:cNvPr id="454" name="AutoShape 30178" descr="C:\Documents and Settings\Admin\%D0%A0%D0%B0%D0%B1%D0%BE%D1%87%D0%B8%D0%B9 %D1%81%D1%82%D0%BE%D0%BB\COVER-HIGH-200x300.png" hidden="1"/>
        <xdr:cNvSpPr>
          <a:spLocks noChangeAspect="1" noChangeArrowheads="1"/>
        </xdr:cNvSpPr>
      </xdr:nvSpPr>
      <xdr:spPr bwMode="auto">
        <a:xfrm>
          <a:off x="419100" y="20488275"/>
          <a:ext cx="209550" cy="12668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264</xdr:row>
      <xdr:rowOff>600075</xdr:rowOff>
    </xdr:to>
    <xdr:sp macro="" textlink="">
      <xdr:nvSpPr>
        <xdr:cNvPr id="455" name="AutoShape 30178" descr="C:\Documents and Settings\Admin\%D0%A0%D0%B0%D0%B1%D0%BE%D1%87%D0%B8%D0%B9 %D1%81%D1%82%D0%BE%D0%BB\COVER-HIGH-200x300.png" hidden="1"/>
        <xdr:cNvSpPr>
          <a:spLocks noChangeAspect="1" noChangeArrowheads="1"/>
        </xdr:cNvSpPr>
      </xdr:nvSpPr>
      <xdr:spPr bwMode="auto">
        <a:xfrm>
          <a:off x="419100" y="20488275"/>
          <a:ext cx="209550" cy="40938450"/>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264</xdr:row>
      <xdr:rowOff>600075</xdr:rowOff>
    </xdr:to>
    <xdr:sp macro="" textlink="">
      <xdr:nvSpPr>
        <xdr:cNvPr id="456" name="AutoShape 30178" descr="C:\Documents and Settings\Admin\%D0%A0%D0%B0%D0%B1%D0%BE%D1%87%D0%B8%D0%B9 %D1%81%D1%82%D0%BE%D0%BB\COVER-HIGH-200x300.png" hidden="1"/>
        <xdr:cNvSpPr>
          <a:spLocks noChangeAspect="1" noChangeArrowheads="1"/>
        </xdr:cNvSpPr>
      </xdr:nvSpPr>
      <xdr:spPr bwMode="auto">
        <a:xfrm>
          <a:off x="419100" y="20488275"/>
          <a:ext cx="209550" cy="40938450"/>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262</xdr:row>
      <xdr:rowOff>1038225</xdr:rowOff>
    </xdr:to>
    <xdr:sp macro="" textlink="">
      <xdr:nvSpPr>
        <xdr:cNvPr id="457" name="AutoShape 30178" descr="C:\Documents and Settings\Admin\%D0%A0%D0%B0%D0%B1%D0%BE%D1%87%D0%B8%D0%B9 %D1%81%D1%82%D0%BE%D0%BB\COVER-HIGH-200x300.png" hidden="1"/>
        <xdr:cNvSpPr>
          <a:spLocks noChangeAspect="1" noChangeArrowheads="1"/>
        </xdr:cNvSpPr>
      </xdr:nvSpPr>
      <xdr:spPr bwMode="auto">
        <a:xfrm>
          <a:off x="7639050" y="20488275"/>
          <a:ext cx="304800" cy="38033325"/>
        </a:xfrm>
        <a:prstGeom prst="rect">
          <a:avLst/>
        </a:prstGeom>
        <a:noFill/>
        <a:ln w="9525">
          <a:noFill/>
          <a:miter lim="800000"/>
          <a:headEnd/>
          <a:tailEnd/>
        </a:ln>
      </xdr:spPr>
    </xdr:sp>
    <xdr:clientData/>
  </xdr:twoCellAnchor>
  <xdr:twoCellAnchor editAs="oneCell">
    <xdr:from>
      <xdr:col>0</xdr:col>
      <xdr:colOff>457200</xdr:colOff>
      <xdr:row>224</xdr:row>
      <xdr:rowOff>0</xdr:rowOff>
    </xdr:from>
    <xdr:to>
      <xdr:col>1</xdr:col>
      <xdr:colOff>209550</xdr:colOff>
      <xdr:row>263</xdr:row>
      <xdr:rowOff>800100</xdr:rowOff>
    </xdr:to>
    <xdr:sp macro="" textlink="">
      <xdr:nvSpPr>
        <xdr:cNvPr id="458" name="AutoShape 30178" descr="C:\Documents and Settings\Admin\%D0%A0%D0%B0%D0%B1%D0%BE%D1%87%D0%B8%D0%B9 %D1%81%D1%82%D0%BE%D0%BB\COVER-HIGH-200x300.png" hidden="1"/>
        <xdr:cNvSpPr>
          <a:spLocks noChangeAspect="1" noChangeArrowheads="1"/>
        </xdr:cNvSpPr>
      </xdr:nvSpPr>
      <xdr:spPr bwMode="auto">
        <a:xfrm>
          <a:off x="419100" y="20488275"/>
          <a:ext cx="209550" cy="39490650"/>
        </a:xfrm>
        <a:prstGeom prst="rect">
          <a:avLst/>
        </a:prstGeom>
        <a:noFill/>
        <a:ln w="9525">
          <a:noFill/>
          <a:miter lim="800000"/>
          <a:headEnd/>
          <a:tailEnd/>
        </a:ln>
      </xdr:spPr>
    </xdr:sp>
    <xdr:clientData/>
  </xdr:twoCellAnchor>
  <xdr:twoCellAnchor editAs="oneCell">
    <xdr:from>
      <xdr:col>0</xdr:col>
      <xdr:colOff>409575</xdr:colOff>
      <xdr:row>219</xdr:row>
      <xdr:rowOff>114300</xdr:rowOff>
    </xdr:from>
    <xdr:to>
      <xdr:col>1</xdr:col>
      <xdr:colOff>171450</xdr:colOff>
      <xdr:row>223</xdr:row>
      <xdr:rowOff>228600</xdr:rowOff>
    </xdr:to>
    <xdr:sp macro="" textlink="">
      <xdr:nvSpPr>
        <xdr:cNvPr id="459" name="AutoShape 30178" descr="C:\Documents and Settings\Admin\%D0%A0%D0%B0%D0%B1%D0%BE%D1%87%D0%B8%D0%B9 %D1%81%D1%82%D0%BE%D0%BB\COVER-HIGH-200x300.png" hidden="1"/>
        <xdr:cNvSpPr>
          <a:spLocks noChangeAspect="1" noChangeArrowheads="1"/>
        </xdr:cNvSpPr>
      </xdr:nvSpPr>
      <xdr:spPr bwMode="auto">
        <a:xfrm flipH="1">
          <a:off x="409575" y="19469100"/>
          <a:ext cx="180975" cy="4895850"/>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262</xdr:row>
      <xdr:rowOff>1038225</xdr:rowOff>
    </xdr:to>
    <xdr:sp macro="" textlink="">
      <xdr:nvSpPr>
        <xdr:cNvPr id="460" name="AutoShape 30178" descr="C:\Documents and Settings\Admin\%D0%A0%D0%B0%D0%B1%D0%BE%D1%87%D0%B8%D0%B9 %D1%81%D1%82%D0%BE%D0%BB\COVER-HIGH-200x300.png" hidden="1"/>
        <xdr:cNvSpPr>
          <a:spLocks noChangeAspect="1" noChangeArrowheads="1"/>
        </xdr:cNvSpPr>
      </xdr:nvSpPr>
      <xdr:spPr bwMode="auto">
        <a:xfrm>
          <a:off x="7639050" y="20488275"/>
          <a:ext cx="304800" cy="38033325"/>
        </a:xfrm>
        <a:prstGeom prst="rect">
          <a:avLst/>
        </a:prstGeom>
        <a:noFill/>
        <a:ln w="9525">
          <a:noFill/>
          <a:miter lim="800000"/>
          <a:headEnd/>
          <a:tailEnd/>
        </a:ln>
      </xdr:spPr>
    </xdr:sp>
    <xdr:clientData/>
  </xdr:twoCellAnchor>
  <xdr:twoCellAnchor editAs="oneCell">
    <xdr:from>
      <xdr:col>8</xdr:col>
      <xdr:colOff>0</xdr:colOff>
      <xdr:row>224</xdr:row>
      <xdr:rowOff>0</xdr:rowOff>
    </xdr:from>
    <xdr:to>
      <xdr:col>8</xdr:col>
      <xdr:colOff>304800</xdr:colOff>
      <xdr:row>262</xdr:row>
      <xdr:rowOff>1038225</xdr:rowOff>
    </xdr:to>
    <xdr:sp macro="" textlink="">
      <xdr:nvSpPr>
        <xdr:cNvPr id="461" name="AutoShape 30178" descr="C:\Documents and Settings\Admin\%D0%A0%D0%B0%D0%B1%D0%BE%D1%87%D0%B8%D0%B9 %D1%81%D1%82%D0%BE%D0%BB\COVER-HIGH-200x300.png" hidden="1"/>
        <xdr:cNvSpPr>
          <a:spLocks noChangeAspect="1" noChangeArrowheads="1"/>
        </xdr:cNvSpPr>
      </xdr:nvSpPr>
      <xdr:spPr bwMode="auto">
        <a:xfrm>
          <a:off x="7639050" y="20488275"/>
          <a:ext cx="304800" cy="38033325"/>
        </a:xfrm>
        <a:prstGeom prst="rect">
          <a:avLst/>
        </a:prstGeom>
        <a:noFill/>
        <a:ln w="9525">
          <a:noFill/>
          <a:miter lim="800000"/>
          <a:headEnd/>
          <a:tailEnd/>
        </a:ln>
      </xdr:spPr>
    </xdr:sp>
    <xdr:clientData/>
  </xdr:twoCellAnchor>
  <xdr:twoCellAnchor editAs="oneCell">
    <xdr:from>
      <xdr:col>8</xdr:col>
      <xdr:colOff>123825</xdr:colOff>
      <xdr:row>180</xdr:row>
      <xdr:rowOff>104775</xdr:rowOff>
    </xdr:from>
    <xdr:to>
      <xdr:col>8</xdr:col>
      <xdr:colOff>390525</xdr:colOff>
      <xdr:row>187</xdr:row>
      <xdr:rowOff>742950</xdr:rowOff>
    </xdr:to>
    <xdr:sp macro="" textlink="">
      <xdr:nvSpPr>
        <xdr:cNvPr id="462" name="AutoShape 30178" descr="C:\Documents and Settings\Admin\%D0%A0%D0%B0%D0%B1%D0%BE%D1%87%D0%B8%D0%B9 %D1%81%D1%82%D0%BE%D0%BB\COVER-HIGH-200x300.png" hidden="1"/>
        <xdr:cNvSpPr>
          <a:spLocks noChangeAspect="1" noChangeArrowheads="1"/>
        </xdr:cNvSpPr>
      </xdr:nvSpPr>
      <xdr:spPr bwMode="auto">
        <a:xfrm>
          <a:off x="7762875" y="10477500"/>
          <a:ext cx="266700" cy="13011150"/>
        </a:xfrm>
        <a:prstGeom prst="rect">
          <a:avLst/>
        </a:prstGeom>
        <a:noFill/>
        <a:ln w="9525">
          <a:noFill/>
          <a:miter lim="800000"/>
          <a:headEnd/>
          <a:tailEnd/>
        </a:ln>
      </xdr:spPr>
    </xdr:sp>
    <xdr:clientData/>
  </xdr:twoCellAnchor>
  <xdr:twoCellAnchor editAs="oneCell">
    <xdr:from>
      <xdr:col>8</xdr:col>
      <xdr:colOff>0</xdr:colOff>
      <xdr:row>380</xdr:row>
      <xdr:rowOff>0</xdr:rowOff>
    </xdr:from>
    <xdr:to>
      <xdr:col>8</xdr:col>
      <xdr:colOff>304800</xdr:colOff>
      <xdr:row>381</xdr:row>
      <xdr:rowOff>104775</xdr:rowOff>
    </xdr:to>
    <xdr:sp macro="" textlink="">
      <xdr:nvSpPr>
        <xdr:cNvPr id="463" name="AutoShape 30178" descr="C:\Documents and Settings\Admin\%D0%A0%D0%B0%D0%B1%D0%BE%D1%87%D0%B8%D0%B9 %D1%81%D1%82%D0%BE%D0%BB\COVER-HIGH-200x300.png" hidden="1"/>
        <xdr:cNvSpPr>
          <a:spLocks noChangeAspect="1" noChangeArrowheads="1"/>
        </xdr:cNvSpPr>
      </xdr:nvSpPr>
      <xdr:spPr bwMode="auto">
        <a:xfrm>
          <a:off x="7639050" y="50311050"/>
          <a:ext cx="304800" cy="657225"/>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64"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65"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66"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409575</xdr:colOff>
      <xdr:row>328</xdr:row>
      <xdr:rowOff>0</xdr:rowOff>
    </xdr:from>
    <xdr:to>
      <xdr:col>1</xdr:col>
      <xdr:colOff>161925</xdr:colOff>
      <xdr:row>333</xdr:row>
      <xdr:rowOff>428625</xdr:rowOff>
    </xdr:to>
    <xdr:sp macro="" textlink="">
      <xdr:nvSpPr>
        <xdr:cNvPr id="467" name="AutoShape 30178" descr="C:\Documents and Settings\Admin\%D0%A0%D0%B0%D0%B1%D0%BE%D1%87%D0%B8%D0%B9 %D1%81%D1%82%D0%BE%D0%BB\COVER-HIGH-200x300.png" hidden="1"/>
        <xdr:cNvSpPr>
          <a:spLocks noChangeAspect="1" noChangeArrowheads="1"/>
        </xdr:cNvSpPr>
      </xdr:nvSpPr>
      <xdr:spPr bwMode="auto">
        <a:xfrm>
          <a:off x="409575" y="39309675"/>
          <a:ext cx="1714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68"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69"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70"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71"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72"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73"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74"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75"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76"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77"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78"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79"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80"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81"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82"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83"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84"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85"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86"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87"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88"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89"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90"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91"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92"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93"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94"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95"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96"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97"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98"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499"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00"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01"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02"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03"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04"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05"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06"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07"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08"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09"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10"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409575</xdr:colOff>
      <xdr:row>328</xdr:row>
      <xdr:rowOff>0</xdr:rowOff>
    </xdr:from>
    <xdr:to>
      <xdr:col>1</xdr:col>
      <xdr:colOff>161925</xdr:colOff>
      <xdr:row>333</xdr:row>
      <xdr:rowOff>428625</xdr:rowOff>
    </xdr:to>
    <xdr:sp macro="" textlink="">
      <xdr:nvSpPr>
        <xdr:cNvPr id="511" name="AutoShape 30178" descr="C:\Documents and Settings\Admin\%D0%A0%D0%B0%D0%B1%D0%BE%D1%87%D0%B8%D0%B9 %D1%81%D1%82%D0%BE%D0%BB\COVER-HIGH-200x300.png" hidden="1"/>
        <xdr:cNvSpPr>
          <a:spLocks noChangeAspect="1" noChangeArrowheads="1"/>
        </xdr:cNvSpPr>
      </xdr:nvSpPr>
      <xdr:spPr bwMode="auto">
        <a:xfrm>
          <a:off x="409575" y="39309675"/>
          <a:ext cx="1714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12"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13"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14"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15"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16"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17"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18"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19"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20"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21"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22"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23"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24"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25"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26"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27"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28"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29"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30"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31"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32"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33"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34"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35"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36"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37"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38"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39"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40"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41"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42"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43"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44"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45"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46"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47"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48"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49"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50"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333</xdr:row>
      <xdr:rowOff>428625</xdr:rowOff>
    </xdr:to>
    <xdr:sp macro="" textlink="">
      <xdr:nvSpPr>
        <xdr:cNvPr id="551" name="AutoShape 30178" descr="C:\Documents and Settings\Admin\%D0%A0%D0%B0%D0%B1%D0%BE%D1%87%D0%B8%D0%B9 %D1%81%D1%82%D0%BE%D0%BB\COVER-HIGH-200x300.png" hidden="1"/>
        <xdr:cNvSpPr>
          <a:spLocks noChangeAspect="1" noChangeArrowheads="1"/>
        </xdr:cNvSpPr>
      </xdr:nvSpPr>
      <xdr:spPr bwMode="auto">
        <a:xfrm>
          <a:off x="419100" y="39309675"/>
          <a:ext cx="209550" cy="36195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5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5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5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409575</xdr:colOff>
      <xdr:row>328</xdr:row>
      <xdr:rowOff>0</xdr:rowOff>
    </xdr:from>
    <xdr:to>
      <xdr:col>1</xdr:col>
      <xdr:colOff>161925</xdr:colOff>
      <xdr:row>328</xdr:row>
      <xdr:rowOff>285750</xdr:rowOff>
    </xdr:to>
    <xdr:sp macro="" textlink="">
      <xdr:nvSpPr>
        <xdr:cNvPr id="555" name="AutoShape 30178" descr="C:\Documents and Settings\Admin\%D0%A0%D0%B0%D0%B1%D0%BE%D1%87%D0%B8%D0%B9 %D1%81%D1%82%D0%BE%D0%BB\COVER-HIGH-200x300.png" hidden="1"/>
        <xdr:cNvSpPr>
          <a:spLocks noChangeAspect="1" noChangeArrowheads="1"/>
        </xdr:cNvSpPr>
      </xdr:nvSpPr>
      <xdr:spPr bwMode="auto">
        <a:xfrm>
          <a:off x="409575" y="39309675"/>
          <a:ext cx="1714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5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5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5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5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6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6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6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6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6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6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6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6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6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6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7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7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7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7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7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7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7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7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7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7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330</xdr:row>
      <xdr:rowOff>476250</xdr:rowOff>
    </xdr:to>
    <xdr:sp macro="" textlink="">
      <xdr:nvSpPr>
        <xdr:cNvPr id="580" name="AutoShape 30178" descr="C:\Documents and Settings\Admin\%D0%A0%D0%B0%D0%B1%D0%BE%D1%87%D0%B8%D0%B9 %D1%81%D1%82%D0%BE%D0%BB\COVER-HIGH-200x300.png" hidden="1"/>
        <xdr:cNvSpPr>
          <a:spLocks noChangeAspect="1" noChangeArrowheads="1"/>
        </xdr:cNvSpPr>
      </xdr:nvSpPr>
      <xdr:spPr bwMode="auto">
        <a:xfrm>
          <a:off x="419100" y="39309675"/>
          <a:ext cx="209550" cy="18478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330</xdr:row>
      <xdr:rowOff>476250</xdr:rowOff>
    </xdr:to>
    <xdr:sp macro="" textlink="">
      <xdr:nvSpPr>
        <xdr:cNvPr id="581" name="AutoShape 30178" descr="C:\Documents and Settings\Admin\%D0%A0%D0%B0%D0%B1%D0%BE%D1%87%D0%B8%D0%B9 %D1%81%D1%82%D0%BE%D0%BB\COVER-HIGH-200x300.png" hidden="1"/>
        <xdr:cNvSpPr>
          <a:spLocks noChangeAspect="1" noChangeArrowheads="1"/>
        </xdr:cNvSpPr>
      </xdr:nvSpPr>
      <xdr:spPr bwMode="auto">
        <a:xfrm>
          <a:off x="419100" y="39309675"/>
          <a:ext cx="209550" cy="18478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330</xdr:row>
      <xdr:rowOff>428625</xdr:rowOff>
    </xdr:to>
    <xdr:sp macro="" textlink="">
      <xdr:nvSpPr>
        <xdr:cNvPr id="582" name="AutoShape 30178" descr="C:\Documents and Settings\Admin\%D0%A0%D0%B0%D0%B1%D0%BE%D1%87%D0%B8%D0%B9 %D1%81%D1%82%D0%BE%D0%BB\COVER-HIGH-200x300.png" hidden="1"/>
        <xdr:cNvSpPr>
          <a:spLocks noChangeAspect="1" noChangeArrowheads="1"/>
        </xdr:cNvSpPr>
      </xdr:nvSpPr>
      <xdr:spPr bwMode="auto">
        <a:xfrm>
          <a:off x="419100" y="39309675"/>
          <a:ext cx="209550" cy="1762125"/>
        </a:xfrm>
        <a:prstGeom prst="rect">
          <a:avLst/>
        </a:prstGeom>
        <a:noFill/>
        <a:ln w="9525">
          <a:noFill/>
          <a:miter lim="800000"/>
          <a:headEnd/>
          <a:tailEnd/>
        </a:ln>
      </xdr:spPr>
    </xdr:sp>
    <xdr:clientData/>
  </xdr:twoCellAnchor>
  <xdr:twoCellAnchor editAs="oneCell">
    <xdr:from>
      <xdr:col>1</xdr:col>
      <xdr:colOff>0</xdr:colOff>
      <xdr:row>328</xdr:row>
      <xdr:rowOff>0</xdr:rowOff>
    </xdr:from>
    <xdr:to>
      <xdr:col>1</xdr:col>
      <xdr:colOff>247650</xdr:colOff>
      <xdr:row>330</xdr:row>
      <xdr:rowOff>428625</xdr:rowOff>
    </xdr:to>
    <xdr:sp macro="" textlink="">
      <xdr:nvSpPr>
        <xdr:cNvPr id="583" name="AutoShape 30178" descr="C:\Documents and Settings\Admin\%D0%A0%D0%B0%D0%B1%D0%BE%D1%87%D0%B8%D0%B9 %D1%81%D1%82%D0%BE%D0%BB\COVER-HIGH-200x300.png" hidden="1"/>
        <xdr:cNvSpPr>
          <a:spLocks noChangeAspect="1" noChangeArrowheads="1"/>
        </xdr:cNvSpPr>
      </xdr:nvSpPr>
      <xdr:spPr bwMode="auto">
        <a:xfrm>
          <a:off x="419100" y="39309675"/>
          <a:ext cx="247650" cy="1762125"/>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8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8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8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8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8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8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9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9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9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9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9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9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9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9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9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59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331</xdr:row>
      <xdr:rowOff>419100</xdr:rowOff>
    </xdr:to>
    <xdr:sp macro="" textlink="">
      <xdr:nvSpPr>
        <xdr:cNvPr id="600" name="AutoShape 30178" descr="C:\Documents and Settings\Admin\%D0%A0%D0%B0%D0%B1%D0%BE%D1%87%D0%B8%D0%B9 %D1%81%D1%82%D0%BE%D0%BB\COVER-HIGH-200x300.png" hidden="1"/>
        <xdr:cNvSpPr>
          <a:spLocks noChangeAspect="1" noChangeArrowheads="1"/>
        </xdr:cNvSpPr>
      </xdr:nvSpPr>
      <xdr:spPr bwMode="auto">
        <a:xfrm>
          <a:off x="419100" y="39309675"/>
          <a:ext cx="209550" cy="2390775"/>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331</xdr:row>
      <xdr:rowOff>400050</xdr:rowOff>
    </xdr:to>
    <xdr:sp macro="" textlink="">
      <xdr:nvSpPr>
        <xdr:cNvPr id="601" name="AutoShape 30178" descr="C:\Documents and Settings\Admin\%D0%A0%D0%B0%D0%B1%D0%BE%D1%87%D0%B8%D0%B9 %D1%81%D1%82%D0%BE%D0%BB\COVER-HIGH-200x300.png" hidden="1"/>
        <xdr:cNvSpPr>
          <a:spLocks noChangeAspect="1" noChangeArrowheads="1"/>
        </xdr:cNvSpPr>
      </xdr:nvSpPr>
      <xdr:spPr bwMode="auto">
        <a:xfrm>
          <a:off x="419100" y="39309675"/>
          <a:ext cx="209550" cy="2371725"/>
        </a:xfrm>
        <a:prstGeom prst="rect">
          <a:avLst/>
        </a:prstGeom>
        <a:noFill/>
        <a:ln w="9525">
          <a:noFill/>
          <a:miter lim="800000"/>
          <a:headEnd/>
          <a:tailEnd/>
        </a:ln>
      </xdr:spPr>
    </xdr:sp>
    <xdr:clientData/>
  </xdr:twoCellAnchor>
  <xdr:twoCellAnchor editAs="oneCell">
    <xdr:from>
      <xdr:col>1</xdr:col>
      <xdr:colOff>457200</xdr:colOff>
      <xdr:row>328</xdr:row>
      <xdr:rowOff>0</xdr:rowOff>
    </xdr:from>
    <xdr:to>
      <xdr:col>1</xdr:col>
      <xdr:colOff>1028700</xdr:colOff>
      <xdr:row>331</xdr:row>
      <xdr:rowOff>419100</xdr:rowOff>
    </xdr:to>
    <xdr:sp macro="" textlink="">
      <xdr:nvSpPr>
        <xdr:cNvPr id="602" name="AutoShape 30178" descr="C:\Documents and Settings\Admin\%D0%A0%D0%B0%D0%B1%D0%BE%D1%87%D0%B8%D0%B9 %D1%81%D1%82%D0%BE%D0%BB\COVER-HIGH-200x300.png" hidden="1"/>
        <xdr:cNvSpPr>
          <a:spLocks noChangeAspect="1" noChangeArrowheads="1"/>
        </xdr:cNvSpPr>
      </xdr:nvSpPr>
      <xdr:spPr bwMode="auto">
        <a:xfrm>
          <a:off x="876300" y="39309675"/>
          <a:ext cx="571500" cy="2390775"/>
        </a:xfrm>
        <a:prstGeom prst="rect">
          <a:avLst/>
        </a:prstGeom>
        <a:noFill/>
        <a:ln w="9525">
          <a:noFill/>
          <a:miter lim="800000"/>
          <a:headEnd/>
          <a:tailEnd/>
        </a:ln>
      </xdr:spPr>
    </xdr:sp>
    <xdr:clientData/>
  </xdr:twoCellAnchor>
  <xdr:twoCellAnchor editAs="oneCell">
    <xdr:from>
      <xdr:col>1</xdr:col>
      <xdr:colOff>457200</xdr:colOff>
      <xdr:row>328</xdr:row>
      <xdr:rowOff>0</xdr:rowOff>
    </xdr:from>
    <xdr:to>
      <xdr:col>1</xdr:col>
      <xdr:colOff>1028700</xdr:colOff>
      <xdr:row>331</xdr:row>
      <xdr:rowOff>400050</xdr:rowOff>
    </xdr:to>
    <xdr:sp macro="" textlink="">
      <xdr:nvSpPr>
        <xdr:cNvPr id="603" name="AutoShape 30178" descr="C:\Documents and Settings\Admin\%D0%A0%D0%B0%D0%B1%D0%BE%D1%87%D0%B8%D0%B9 %D1%81%D1%82%D0%BE%D0%BB\COVER-HIGH-200x300.png" hidden="1"/>
        <xdr:cNvSpPr>
          <a:spLocks noChangeAspect="1" noChangeArrowheads="1"/>
        </xdr:cNvSpPr>
      </xdr:nvSpPr>
      <xdr:spPr bwMode="auto">
        <a:xfrm>
          <a:off x="876300" y="39309675"/>
          <a:ext cx="571500" cy="2371725"/>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330</xdr:row>
      <xdr:rowOff>457200</xdr:rowOff>
    </xdr:to>
    <xdr:sp macro="" textlink="">
      <xdr:nvSpPr>
        <xdr:cNvPr id="604" name="AutoShape 30178" descr="C:\Documents and Settings\Admin\%D0%A0%D0%B0%D0%B1%D0%BE%D1%87%D0%B8%D0%B9 %D1%81%D1%82%D0%BE%D0%BB\COVER-HIGH-200x300.png" hidden="1"/>
        <xdr:cNvSpPr>
          <a:spLocks noChangeAspect="1" noChangeArrowheads="1"/>
        </xdr:cNvSpPr>
      </xdr:nvSpPr>
      <xdr:spPr bwMode="auto">
        <a:xfrm>
          <a:off x="419100" y="39309675"/>
          <a:ext cx="209550" cy="1790700"/>
        </a:xfrm>
        <a:prstGeom prst="rect">
          <a:avLst/>
        </a:prstGeom>
        <a:noFill/>
        <a:ln w="9525">
          <a:noFill/>
          <a:miter lim="800000"/>
          <a:headEnd/>
          <a:tailEnd/>
        </a:ln>
      </xdr:spPr>
    </xdr:sp>
    <xdr:clientData/>
  </xdr:twoCellAnchor>
  <xdr:twoCellAnchor editAs="oneCell">
    <xdr:from>
      <xdr:col>1</xdr:col>
      <xdr:colOff>66675</xdr:colOff>
      <xdr:row>328</xdr:row>
      <xdr:rowOff>0</xdr:rowOff>
    </xdr:from>
    <xdr:to>
      <xdr:col>1</xdr:col>
      <xdr:colOff>323850</xdr:colOff>
      <xdr:row>330</xdr:row>
      <xdr:rowOff>457200</xdr:rowOff>
    </xdr:to>
    <xdr:sp macro="" textlink="">
      <xdr:nvSpPr>
        <xdr:cNvPr id="605" name="AutoShape 30178" descr="C:\Documents and Settings\Admin\%D0%A0%D0%B0%D0%B1%D0%BE%D1%87%D0%B8%D0%B9 %D1%81%D1%82%D0%BE%D0%BB\COVER-HIGH-200x300.png" hidden="1"/>
        <xdr:cNvSpPr>
          <a:spLocks noChangeAspect="1" noChangeArrowheads="1"/>
        </xdr:cNvSpPr>
      </xdr:nvSpPr>
      <xdr:spPr bwMode="auto">
        <a:xfrm>
          <a:off x="485775" y="39309675"/>
          <a:ext cx="257175" cy="1790700"/>
        </a:xfrm>
        <a:prstGeom prst="rect">
          <a:avLst/>
        </a:prstGeom>
        <a:noFill/>
        <a:ln w="9525">
          <a:noFill/>
          <a:miter lim="800000"/>
          <a:headEnd/>
          <a:tailEnd/>
        </a:ln>
      </xdr:spPr>
    </xdr:sp>
    <xdr:clientData/>
  </xdr:twoCellAnchor>
  <xdr:twoCellAnchor editAs="oneCell">
    <xdr:from>
      <xdr:col>1</xdr:col>
      <xdr:colOff>457200</xdr:colOff>
      <xdr:row>328</xdr:row>
      <xdr:rowOff>0</xdr:rowOff>
    </xdr:from>
    <xdr:to>
      <xdr:col>1</xdr:col>
      <xdr:colOff>1028700</xdr:colOff>
      <xdr:row>330</xdr:row>
      <xdr:rowOff>457200</xdr:rowOff>
    </xdr:to>
    <xdr:sp macro="" textlink="">
      <xdr:nvSpPr>
        <xdr:cNvPr id="606" name="AutoShape 30178" descr="C:\Documents and Settings\Admin\%D0%A0%D0%B0%D0%B1%D0%BE%D1%87%D0%B8%D0%B9 %D1%81%D1%82%D0%BE%D0%BB\COVER-HIGH-200x300.png" hidden="1"/>
        <xdr:cNvSpPr>
          <a:spLocks noChangeAspect="1" noChangeArrowheads="1"/>
        </xdr:cNvSpPr>
      </xdr:nvSpPr>
      <xdr:spPr bwMode="auto">
        <a:xfrm>
          <a:off x="876300" y="39309675"/>
          <a:ext cx="571500" cy="1790700"/>
        </a:xfrm>
        <a:prstGeom prst="rect">
          <a:avLst/>
        </a:prstGeom>
        <a:noFill/>
        <a:ln w="9525">
          <a:noFill/>
          <a:miter lim="800000"/>
          <a:headEnd/>
          <a:tailEnd/>
        </a:ln>
      </xdr:spPr>
    </xdr:sp>
    <xdr:clientData/>
  </xdr:twoCellAnchor>
  <xdr:twoCellAnchor editAs="oneCell">
    <xdr:from>
      <xdr:col>1</xdr:col>
      <xdr:colOff>485775</xdr:colOff>
      <xdr:row>328</xdr:row>
      <xdr:rowOff>0</xdr:rowOff>
    </xdr:from>
    <xdr:to>
      <xdr:col>1</xdr:col>
      <xdr:colOff>1057275</xdr:colOff>
      <xdr:row>330</xdr:row>
      <xdr:rowOff>457200</xdr:rowOff>
    </xdr:to>
    <xdr:sp macro="" textlink="">
      <xdr:nvSpPr>
        <xdr:cNvPr id="607" name="AutoShape 30178" descr="C:\Documents and Settings\Admin\%D0%A0%D0%B0%D0%B1%D0%BE%D1%87%D0%B8%D0%B9 %D1%81%D1%82%D0%BE%D0%BB\COVER-HIGH-200x300.png" hidden="1"/>
        <xdr:cNvSpPr>
          <a:spLocks noChangeAspect="1" noChangeArrowheads="1"/>
        </xdr:cNvSpPr>
      </xdr:nvSpPr>
      <xdr:spPr bwMode="auto">
        <a:xfrm>
          <a:off x="904875" y="39309675"/>
          <a:ext cx="571500" cy="18097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331</xdr:row>
      <xdr:rowOff>419100</xdr:rowOff>
    </xdr:to>
    <xdr:sp macro="" textlink="">
      <xdr:nvSpPr>
        <xdr:cNvPr id="608" name="AutoShape 30178" descr="C:\Documents and Settings\Admin\%D0%A0%D0%B0%D0%B1%D0%BE%D1%87%D0%B8%D0%B9 %D1%81%D1%82%D0%BE%D0%BB\COVER-HIGH-200x300.png" hidden="1"/>
        <xdr:cNvSpPr>
          <a:spLocks noChangeAspect="1" noChangeArrowheads="1"/>
        </xdr:cNvSpPr>
      </xdr:nvSpPr>
      <xdr:spPr bwMode="auto">
        <a:xfrm>
          <a:off x="419100" y="39309675"/>
          <a:ext cx="209550" cy="2390775"/>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331</xdr:row>
      <xdr:rowOff>400050</xdr:rowOff>
    </xdr:to>
    <xdr:sp macro="" textlink="">
      <xdr:nvSpPr>
        <xdr:cNvPr id="609" name="AutoShape 30178" descr="C:\Documents and Settings\Admin\%D0%A0%D0%B0%D0%B1%D0%BE%D1%87%D0%B8%D0%B9 %D1%81%D1%82%D0%BE%D0%BB\COVER-HIGH-200x300.png" hidden="1"/>
        <xdr:cNvSpPr>
          <a:spLocks noChangeAspect="1" noChangeArrowheads="1"/>
        </xdr:cNvSpPr>
      </xdr:nvSpPr>
      <xdr:spPr bwMode="auto">
        <a:xfrm>
          <a:off x="419100" y="39309675"/>
          <a:ext cx="209550" cy="2371725"/>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330</xdr:row>
      <xdr:rowOff>457200</xdr:rowOff>
    </xdr:to>
    <xdr:sp macro="" textlink="">
      <xdr:nvSpPr>
        <xdr:cNvPr id="610" name="AutoShape 30178" descr="C:\Documents and Settings\Admin\%D0%A0%D0%B0%D0%B1%D0%BE%D1%87%D0%B8%D0%B9 %D1%81%D1%82%D0%BE%D0%BB\COVER-HIGH-200x300.png" hidden="1"/>
        <xdr:cNvSpPr>
          <a:spLocks noChangeAspect="1" noChangeArrowheads="1"/>
        </xdr:cNvSpPr>
      </xdr:nvSpPr>
      <xdr:spPr bwMode="auto">
        <a:xfrm>
          <a:off x="419100" y="39309675"/>
          <a:ext cx="209550" cy="17907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1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1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1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409575</xdr:colOff>
      <xdr:row>328</xdr:row>
      <xdr:rowOff>0</xdr:rowOff>
    </xdr:from>
    <xdr:to>
      <xdr:col>1</xdr:col>
      <xdr:colOff>161925</xdr:colOff>
      <xdr:row>328</xdr:row>
      <xdr:rowOff>285750</xdr:rowOff>
    </xdr:to>
    <xdr:sp macro="" textlink="">
      <xdr:nvSpPr>
        <xdr:cNvPr id="614" name="AutoShape 30178" descr="C:\Documents and Settings\Admin\%D0%A0%D0%B0%D0%B1%D0%BE%D1%87%D0%B8%D0%B9 %D1%81%D1%82%D0%BE%D0%BB\COVER-HIGH-200x300.png" hidden="1"/>
        <xdr:cNvSpPr>
          <a:spLocks noChangeAspect="1" noChangeArrowheads="1"/>
        </xdr:cNvSpPr>
      </xdr:nvSpPr>
      <xdr:spPr bwMode="auto">
        <a:xfrm>
          <a:off x="409575" y="39309675"/>
          <a:ext cx="1714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1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1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1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1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1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2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2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2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2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2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2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2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2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2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2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3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3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3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3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3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3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3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3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3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331</xdr:row>
      <xdr:rowOff>142875</xdr:rowOff>
    </xdr:to>
    <xdr:sp macro="" textlink="">
      <xdr:nvSpPr>
        <xdr:cNvPr id="639" name="AutoShape 30178" descr="C:\Documents and Settings\Admin\%D0%A0%D0%B0%D0%B1%D0%BE%D1%87%D0%B8%D0%B9 %D1%81%D1%82%D0%BE%D0%BB\COVER-HIGH-200x300.png" hidden="1"/>
        <xdr:cNvSpPr>
          <a:spLocks noChangeAspect="1" noChangeArrowheads="1"/>
        </xdr:cNvSpPr>
      </xdr:nvSpPr>
      <xdr:spPr bwMode="auto">
        <a:xfrm>
          <a:off x="419100" y="39309675"/>
          <a:ext cx="209550" cy="20383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331</xdr:row>
      <xdr:rowOff>142875</xdr:rowOff>
    </xdr:to>
    <xdr:sp macro="" textlink="">
      <xdr:nvSpPr>
        <xdr:cNvPr id="640" name="AutoShape 30178" descr="C:\Documents and Settings\Admin\%D0%A0%D0%B0%D0%B1%D0%BE%D1%87%D0%B8%D0%B9 %D1%81%D1%82%D0%BE%D0%BB\COVER-HIGH-200x300.png" hidden="1"/>
        <xdr:cNvSpPr>
          <a:spLocks noChangeAspect="1" noChangeArrowheads="1"/>
        </xdr:cNvSpPr>
      </xdr:nvSpPr>
      <xdr:spPr bwMode="auto">
        <a:xfrm>
          <a:off x="419100" y="39309675"/>
          <a:ext cx="209550" cy="20383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331</xdr:row>
      <xdr:rowOff>85725</xdr:rowOff>
    </xdr:to>
    <xdr:sp macro="" textlink="">
      <xdr:nvSpPr>
        <xdr:cNvPr id="641" name="AutoShape 30178" descr="C:\Documents and Settings\Admin\%D0%A0%D0%B0%D0%B1%D0%BE%D1%87%D0%B8%D0%B9 %D1%81%D1%82%D0%BE%D0%BB\COVER-HIGH-200x300.png" hidden="1"/>
        <xdr:cNvSpPr>
          <a:spLocks noChangeAspect="1" noChangeArrowheads="1"/>
        </xdr:cNvSpPr>
      </xdr:nvSpPr>
      <xdr:spPr bwMode="auto">
        <a:xfrm>
          <a:off x="419100" y="39309675"/>
          <a:ext cx="209550" cy="1943100"/>
        </a:xfrm>
        <a:prstGeom prst="rect">
          <a:avLst/>
        </a:prstGeom>
        <a:noFill/>
        <a:ln w="9525">
          <a:noFill/>
          <a:miter lim="800000"/>
          <a:headEnd/>
          <a:tailEnd/>
        </a:ln>
      </xdr:spPr>
    </xdr:sp>
    <xdr:clientData/>
  </xdr:twoCellAnchor>
  <xdr:twoCellAnchor editAs="oneCell">
    <xdr:from>
      <xdr:col>1</xdr:col>
      <xdr:colOff>0</xdr:colOff>
      <xdr:row>328</xdr:row>
      <xdr:rowOff>0</xdr:rowOff>
    </xdr:from>
    <xdr:to>
      <xdr:col>1</xdr:col>
      <xdr:colOff>247650</xdr:colOff>
      <xdr:row>331</xdr:row>
      <xdr:rowOff>85725</xdr:rowOff>
    </xdr:to>
    <xdr:sp macro="" textlink="">
      <xdr:nvSpPr>
        <xdr:cNvPr id="642" name="AutoShape 30178" descr="C:\Documents and Settings\Admin\%D0%A0%D0%B0%D0%B1%D0%BE%D1%87%D0%B8%D0%B9 %D1%81%D1%82%D0%BE%D0%BB\COVER-HIGH-200x300.png" hidden="1"/>
        <xdr:cNvSpPr>
          <a:spLocks noChangeAspect="1" noChangeArrowheads="1"/>
        </xdr:cNvSpPr>
      </xdr:nvSpPr>
      <xdr:spPr bwMode="auto">
        <a:xfrm>
          <a:off x="419100" y="39309675"/>
          <a:ext cx="247650" cy="19431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4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4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4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4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4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4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4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5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5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5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5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5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5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5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5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5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332</xdr:row>
      <xdr:rowOff>171450</xdr:rowOff>
    </xdr:to>
    <xdr:sp macro="" textlink="">
      <xdr:nvSpPr>
        <xdr:cNvPr id="659" name="AutoShape 30178" descr="C:\Documents and Settings\Admin\%D0%A0%D0%B0%D0%B1%D0%BE%D1%87%D0%B8%D0%B9 %D1%81%D1%82%D0%BE%D0%BB\COVER-HIGH-200x300.png" hidden="1"/>
        <xdr:cNvSpPr>
          <a:spLocks noChangeAspect="1" noChangeArrowheads="1"/>
        </xdr:cNvSpPr>
      </xdr:nvSpPr>
      <xdr:spPr bwMode="auto">
        <a:xfrm>
          <a:off x="419100" y="39309675"/>
          <a:ext cx="209550" cy="26670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332</xdr:row>
      <xdr:rowOff>171450</xdr:rowOff>
    </xdr:to>
    <xdr:sp macro="" textlink="">
      <xdr:nvSpPr>
        <xdr:cNvPr id="660" name="AutoShape 30178" descr="C:\Documents and Settings\Admin\%D0%A0%D0%B0%D0%B1%D0%BE%D1%87%D0%B8%D0%B9 %D1%81%D1%82%D0%BE%D0%BB\COVER-HIGH-200x300.png" hidden="1"/>
        <xdr:cNvSpPr>
          <a:spLocks noChangeAspect="1" noChangeArrowheads="1"/>
        </xdr:cNvSpPr>
      </xdr:nvSpPr>
      <xdr:spPr bwMode="auto">
        <a:xfrm>
          <a:off x="419100" y="39309675"/>
          <a:ext cx="209550" cy="266700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332</xdr:row>
      <xdr:rowOff>104775</xdr:rowOff>
    </xdr:to>
    <xdr:sp macro="" textlink="">
      <xdr:nvSpPr>
        <xdr:cNvPr id="661" name="AutoShape 30178" descr="C:\Documents and Settings\Admin\%D0%A0%D0%B0%D0%B1%D0%BE%D1%87%D0%B8%D0%B9 %D1%81%D1%82%D0%BE%D0%BB\COVER-HIGH-200x300.png" hidden="1"/>
        <xdr:cNvSpPr>
          <a:spLocks noChangeAspect="1" noChangeArrowheads="1"/>
        </xdr:cNvSpPr>
      </xdr:nvSpPr>
      <xdr:spPr bwMode="auto">
        <a:xfrm>
          <a:off x="419100" y="39309675"/>
          <a:ext cx="209550" cy="2600325"/>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6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6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6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409575</xdr:colOff>
      <xdr:row>328</xdr:row>
      <xdr:rowOff>0</xdr:rowOff>
    </xdr:from>
    <xdr:to>
      <xdr:col>1</xdr:col>
      <xdr:colOff>161925</xdr:colOff>
      <xdr:row>328</xdr:row>
      <xdr:rowOff>285750</xdr:rowOff>
    </xdr:to>
    <xdr:sp macro="" textlink="">
      <xdr:nvSpPr>
        <xdr:cNvPr id="665" name="AutoShape 30178" descr="C:\Documents and Settings\Admin\%D0%A0%D0%B0%D0%B1%D0%BE%D1%87%D0%B8%D0%B9 %D1%81%D1%82%D0%BE%D0%BB\COVER-HIGH-200x300.png" hidden="1"/>
        <xdr:cNvSpPr>
          <a:spLocks noChangeAspect="1" noChangeArrowheads="1"/>
        </xdr:cNvSpPr>
      </xdr:nvSpPr>
      <xdr:spPr bwMode="auto">
        <a:xfrm>
          <a:off x="409575" y="39309675"/>
          <a:ext cx="1714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6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6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6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6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7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7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7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7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7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7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7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7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7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7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8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8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8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8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8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8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8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8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8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8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9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9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9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9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9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9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9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9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9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69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0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0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0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0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0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0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0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0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0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409575</xdr:colOff>
      <xdr:row>328</xdr:row>
      <xdr:rowOff>0</xdr:rowOff>
    </xdr:from>
    <xdr:to>
      <xdr:col>1</xdr:col>
      <xdr:colOff>161925</xdr:colOff>
      <xdr:row>328</xdr:row>
      <xdr:rowOff>285750</xdr:rowOff>
    </xdr:to>
    <xdr:sp macro="" textlink="">
      <xdr:nvSpPr>
        <xdr:cNvPr id="709" name="AutoShape 30178" descr="C:\Documents and Settings\Admin\%D0%A0%D0%B0%D0%B1%D0%BE%D1%87%D0%B8%D0%B9 %D1%81%D1%82%D0%BE%D0%BB\COVER-HIGH-200x300.png" hidden="1"/>
        <xdr:cNvSpPr>
          <a:spLocks noChangeAspect="1" noChangeArrowheads="1"/>
        </xdr:cNvSpPr>
      </xdr:nvSpPr>
      <xdr:spPr bwMode="auto">
        <a:xfrm>
          <a:off x="409575" y="39309675"/>
          <a:ext cx="1714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1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1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1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1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1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1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1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1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1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1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2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2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2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2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2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2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2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2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2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2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3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3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3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3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3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3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3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3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3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3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40"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41"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42"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43"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44"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45"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46"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47"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48"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0</xdr:col>
      <xdr:colOff>457200</xdr:colOff>
      <xdr:row>328</xdr:row>
      <xdr:rowOff>0</xdr:rowOff>
    </xdr:from>
    <xdr:to>
      <xdr:col>1</xdr:col>
      <xdr:colOff>209550</xdr:colOff>
      <xdr:row>328</xdr:row>
      <xdr:rowOff>285750</xdr:rowOff>
    </xdr:to>
    <xdr:sp macro="" textlink="">
      <xdr:nvSpPr>
        <xdr:cNvPr id="749" name="AutoShape 30178" descr="C:\Documents and Settings\Admin\%D0%A0%D0%B0%D0%B1%D0%BE%D1%87%D0%B8%D0%B9 %D1%81%D1%82%D0%BE%D0%BB\COVER-HIGH-200x300.png" hidden="1"/>
        <xdr:cNvSpPr>
          <a:spLocks noChangeAspect="1" noChangeArrowheads="1"/>
        </xdr:cNvSpPr>
      </xdr:nvSpPr>
      <xdr:spPr bwMode="auto">
        <a:xfrm>
          <a:off x="419100" y="39309675"/>
          <a:ext cx="209550" cy="3619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750"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85725</xdr:colOff>
      <xdr:row>427</xdr:row>
      <xdr:rowOff>0</xdr:rowOff>
    </xdr:from>
    <xdr:to>
      <xdr:col>8</xdr:col>
      <xdr:colOff>390525</xdr:colOff>
      <xdr:row>433</xdr:row>
      <xdr:rowOff>257175</xdr:rowOff>
    </xdr:to>
    <xdr:sp macro="" textlink="">
      <xdr:nvSpPr>
        <xdr:cNvPr id="751" name="AutoShape 30178" descr="C:\Documents and Settings\Admin\%D0%A0%D0%B0%D0%B1%D0%BE%D1%87%D0%B8%D0%B9 %D1%81%D1%82%D0%BE%D0%BB\COVER-HIGH-200x300.png" hidden="1"/>
        <xdr:cNvSpPr>
          <a:spLocks noChangeAspect="1" noChangeArrowheads="1"/>
        </xdr:cNvSpPr>
      </xdr:nvSpPr>
      <xdr:spPr bwMode="auto">
        <a:xfrm>
          <a:off x="7724775"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752"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753"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754"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85725</xdr:colOff>
      <xdr:row>427</xdr:row>
      <xdr:rowOff>0</xdr:rowOff>
    </xdr:from>
    <xdr:to>
      <xdr:col>8</xdr:col>
      <xdr:colOff>390525</xdr:colOff>
      <xdr:row>433</xdr:row>
      <xdr:rowOff>257175</xdr:rowOff>
    </xdr:to>
    <xdr:sp macro="" textlink="">
      <xdr:nvSpPr>
        <xdr:cNvPr id="755" name="AutoShape 30178" descr="C:\Documents and Settings\Admin\%D0%A0%D0%B0%D0%B1%D0%BE%D1%87%D0%B8%D0%B9 %D1%81%D1%82%D0%BE%D0%BB\COVER-HIGH-200x300.png" hidden="1"/>
        <xdr:cNvSpPr>
          <a:spLocks noChangeAspect="1" noChangeArrowheads="1"/>
        </xdr:cNvSpPr>
      </xdr:nvSpPr>
      <xdr:spPr bwMode="auto">
        <a:xfrm>
          <a:off x="7724775"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756"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757"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58"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59"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60"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409575</xdr:colOff>
      <xdr:row>427</xdr:row>
      <xdr:rowOff>0</xdr:rowOff>
    </xdr:from>
    <xdr:to>
      <xdr:col>1</xdr:col>
      <xdr:colOff>161925</xdr:colOff>
      <xdr:row>433</xdr:row>
      <xdr:rowOff>257175</xdr:rowOff>
    </xdr:to>
    <xdr:sp macro="" textlink="">
      <xdr:nvSpPr>
        <xdr:cNvPr id="761" name="AutoShape 30178" descr="C:\Documents and Settings\Admin\%D0%A0%D0%B0%D0%B1%D0%BE%D1%87%D0%B8%D0%B9 %D1%81%D1%82%D0%BE%D0%BB\COVER-HIGH-200x300.png" hidden="1"/>
        <xdr:cNvSpPr>
          <a:spLocks noChangeAspect="1" noChangeArrowheads="1"/>
        </xdr:cNvSpPr>
      </xdr:nvSpPr>
      <xdr:spPr bwMode="auto">
        <a:xfrm>
          <a:off x="409575" y="61083825"/>
          <a:ext cx="1714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62"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63"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64"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65"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66"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67"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68"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69"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70"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71"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72"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73"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74"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75"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76"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77"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78"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79"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80"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81"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82"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83"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84"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85"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786"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787"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788"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66675</xdr:colOff>
      <xdr:row>427</xdr:row>
      <xdr:rowOff>0</xdr:rowOff>
    </xdr:from>
    <xdr:to>
      <xdr:col>8</xdr:col>
      <xdr:colOff>371475</xdr:colOff>
      <xdr:row>433</xdr:row>
      <xdr:rowOff>257175</xdr:rowOff>
    </xdr:to>
    <xdr:sp macro="" textlink="">
      <xdr:nvSpPr>
        <xdr:cNvPr id="789" name="AutoShape 30178" descr="C:\Documents and Settings\Admin\%D0%A0%D0%B0%D0%B1%D0%BE%D1%87%D0%B8%D0%B9 %D1%81%D1%82%D0%BE%D0%BB\COVER-HIGH-200x300.png" hidden="1"/>
        <xdr:cNvSpPr>
          <a:spLocks noChangeAspect="1" noChangeArrowheads="1"/>
        </xdr:cNvSpPr>
      </xdr:nvSpPr>
      <xdr:spPr bwMode="auto">
        <a:xfrm>
          <a:off x="7705725" y="61083825"/>
          <a:ext cx="30480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90"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91"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92"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93"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94"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95"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96"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97"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98"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799"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00"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01"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02"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03"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04"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05"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806"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85725</xdr:colOff>
      <xdr:row>427</xdr:row>
      <xdr:rowOff>0</xdr:rowOff>
    </xdr:from>
    <xdr:to>
      <xdr:col>8</xdr:col>
      <xdr:colOff>390525</xdr:colOff>
      <xdr:row>433</xdr:row>
      <xdr:rowOff>257175</xdr:rowOff>
    </xdr:to>
    <xdr:sp macro="" textlink="">
      <xdr:nvSpPr>
        <xdr:cNvPr id="807" name="AutoShape 30178" descr="C:\Documents and Settings\Admin\%D0%A0%D0%B0%D0%B1%D0%BE%D1%87%D0%B8%D0%B9 %D1%81%D1%82%D0%BE%D0%BB\COVER-HIGH-200x300.png" hidden="1"/>
        <xdr:cNvSpPr>
          <a:spLocks noChangeAspect="1" noChangeArrowheads="1"/>
        </xdr:cNvSpPr>
      </xdr:nvSpPr>
      <xdr:spPr bwMode="auto">
        <a:xfrm>
          <a:off x="7724775"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808"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809"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810"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85725</xdr:colOff>
      <xdr:row>427</xdr:row>
      <xdr:rowOff>0</xdr:rowOff>
    </xdr:from>
    <xdr:to>
      <xdr:col>8</xdr:col>
      <xdr:colOff>390525</xdr:colOff>
      <xdr:row>433</xdr:row>
      <xdr:rowOff>257175</xdr:rowOff>
    </xdr:to>
    <xdr:sp macro="" textlink="">
      <xdr:nvSpPr>
        <xdr:cNvPr id="811" name="AutoShape 30178" descr="C:\Documents and Settings\Admin\%D0%A0%D0%B0%D0%B1%D0%BE%D1%87%D0%B8%D0%B9 %D1%81%D1%82%D0%BE%D0%BB\COVER-HIGH-200x300.png" hidden="1"/>
        <xdr:cNvSpPr>
          <a:spLocks noChangeAspect="1" noChangeArrowheads="1"/>
        </xdr:cNvSpPr>
      </xdr:nvSpPr>
      <xdr:spPr bwMode="auto">
        <a:xfrm>
          <a:off x="7724775"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812"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813"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14"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15"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16"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409575</xdr:colOff>
      <xdr:row>427</xdr:row>
      <xdr:rowOff>0</xdr:rowOff>
    </xdr:from>
    <xdr:to>
      <xdr:col>1</xdr:col>
      <xdr:colOff>161925</xdr:colOff>
      <xdr:row>433</xdr:row>
      <xdr:rowOff>257175</xdr:rowOff>
    </xdr:to>
    <xdr:sp macro="" textlink="">
      <xdr:nvSpPr>
        <xdr:cNvPr id="817" name="AutoShape 30178" descr="C:\Documents and Settings\Admin\%D0%A0%D0%B0%D0%B1%D0%BE%D1%87%D0%B8%D0%B9 %D1%81%D1%82%D0%BE%D0%BB\COVER-HIGH-200x300.png" hidden="1"/>
        <xdr:cNvSpPr>
          <a:spLocks noChangeAspect="1" noChangeArrowheads="1"/>
        </xdr:cNvSpPr>
      </xdr:nvSpPr>
      <xdr:spPr bwMode="auto">
        <a:xfrm>
          <a:off x="409575" y="61083825"/>
          <a:ext cx="1714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18"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19"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20"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21"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22"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23"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24"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25"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26"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27"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28"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29"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30"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31"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32"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33"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34"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35"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36"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37"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38"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39"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40"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41"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842"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843"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8</xdr:col>
      <xdr:colOff>0</xdr:colOff>
      <xdr:row>427</xdr:row>
      <xdr:rowOff>0</xdr:rowOff>
    </xdr:from>
    <xdr:to>
      <xdr:col>8</xdr:col>
      <xdr:colOff>304800</xdr:colOff>
      <xdr:row>433</xdr:row>
      <xdr:rowOff>257175</xdr:rowOff>
    </xdr:to>
    <xdr:sp macro="" textlink="">
      <xdr:nvSpPr>
        <xdr:cNvPr id="844" name="AutoShape 30178" descr="C:\Documents and Settings\Admin\%D0%A0%D0%B0%D0%B1%D0%BE%D1%87%D0%B8%D0%B9 %D1%81%D1%82%D0%BE%D0%BB\COVER-HIGH-200x300.png" hidden="1"/>
        <xdr:cNvSpPr>
          <a:spLocks noChangeAspect="1" noChangeArrowheads="1"/>
        </xdr:cNvSpPr>
      </xdr:nvSpPr>
      <xdr:spPr bwMode="auto">
        <a:xfrm>
          <a:off x="7639050" y="61083825"/>
          <a:ext cx="30480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45"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46"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47"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48"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49"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50"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51"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52"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53"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54"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55"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56"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57"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58"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59"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457200</xdr:colOff>
      <xdr:row>427</xdr:row>
      <xdr:rowOff>0</xdr:rowOff>
    </xdr:from>
    <xdr:to>
      <xdr:col>1</xdr:col>
      <xdr:colOff>209550</xdr:colOff>
      <xdr:row>433</xdr:row>
      <xdr:rowOff>257175</xdr:rowOff>
    </xdr:to>
    <xdr:sp macro="" textlink="">
      <xdr:nvSpPr>
        <xdr:cNvPr id="860" name="AutoShape 30178" descr="C:\Documents and Settings\Admin\%D0%A0%D0%B0%D0%B1%D0%BE%D1%87%D0%B8%D0%B9 %D1%81%D1%82%D0%BE%D0%BB\COVER-HIGH-200x300.png" hidden="1"/>
        <xdr:cNvSpPr>
          <a:spLocks noChangeAspect="1" noChangeArrowheads="1"/>
        </xdr:cNvSpPr>
      </xdr:nvSpPr>
      <xdr:spPr bwMode="auto">
        <a:xfrm>
          <a:off x="419100" y="61083825"/>
          <a:ext cx="209550" cy="6572250"/>
        </a:xfrm>
        <a:prstGeom prst="rect">
          <a:avLst/>
        </a:prstGeom>
        <a:noFill/>
        <a:ln w="9525">
          <a:noFill/>
          <a:miter lim="800000"/>
          <a:headEnd/>
          <a:tailEnd/>
        </a:ln>
      </xdr:spPr>
    </xdr:sp>
    <xdr:clientData/>
  </xdr:twoCellAnchor>
  <xdr:twoCellAnchor editAs="oneCell">
    <xdr:from>
      <xdr:col>0</xdr:col>
      <xdr:colOff>323850</xdr:colOff>
      <xdr:row>243</xdr:row>
      <xdr:rowOff>171450</xdr:rowOff>
    </xdr:from>
    <xdr:to>
      <xdr:col>1</xdr:col>
      <xdr:colOff>333375</xdr:colOff>
      <xdr:row>243</xdr:row>
      <xdr:rowOff>400050</xdr:rowOff>
    </xdr:to>
    <xdr:sp macro="" textlink="">
      <xdr:nvSpPr>
        <xdr:cNvPr id="861" name="AutoShape 30178" descr="C:\Documents and Settings\Admin\%D0%A0%D0%B0%D0%B1%D0%BE%D1%87%D0%B8%D0%B9 %D1%81%D1%82%D0%BE%D0%BB\COVER-HIGH-200x300.png" hidden="1"/>
        <xdr:cNvSpPr>
          <a:spLocks noChangeAspect="1" noChangeArrowheads="1"/>
        </xdr:cNvSpPr>
      </xdr:nvSpPr>
      <xdr:spPr bwMode="auto">
        <a:xfrm flipH="1" flipV="1">
          <a:off x="323850" y="24098250"/>
          <a:ext cx="428625" cy="276225"/>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6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6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6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409575</xdr:colOff>
      <xdr:row>329</xdr:row>
      <xdr:rowOff>0</xdr:rowOff>
    </xdr:from>
    <xdr:to>
      <xdr:col>1</xdr:col>
      <xdr:colOff>161925</xdr:colOff>
      <xdr:row>329</xdr:row>
      <xdr:rowOff>476250</xdr:rowOff>
    </xdr:to>
    <xdr:sp macro="" textlink="">
      <xdr:nvSpPr>
        <xdr:cNvPr id="865" name="AutoShape 30178" descr="C:\Documents and Settings\Admin\%D0%A0%D0%B0%D0%B1%D0%BE%D1%87%D0%B8%D0%B9 %D1%81%D1%82%D0%BE%D0%BB\COVER-HIGH-200x300.png" hidden="1"/>
        <xdr:cNvSpPr>
          <a:spLocks noChangeAspect="1" noChangeArrowheads="1"/>
        </xdr:cNvSpPr>
      </xdr:nvSpPr>
      <xdr:spPr bwMode="auto">
        <a:xfrm>
          <a:off x="409575" y="39509700"/>
          <a:ext cx="1714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6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6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6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6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7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7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7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7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7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7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7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7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7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7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8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8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8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8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8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8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8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8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8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8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9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9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9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9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9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9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9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9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9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89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0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0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0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0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0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0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0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0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0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409575</xdr:colOff>
      <xdr:row>329</xdr:row>
      <xdr:rowOff>0</xdr:rowOff>
    </xdr:from>
    <xdr:to>
      <xdr:col>1</xdr:col>
      <xdr:colOff>161925</xdr:colOff>
      <xdr:row>329</xdr:row>
      <xdr:rowOff>476250</xdr:rowOff>
    </xdr:to>
    <xdr:sp macro="" textlink="">
      <xdr:nvSpPr>
        <xdr:cNvPr id="909" name="AutoShape 30178" descr="C:\Documents and Settings\Admin\%D0%A0%D0%B0%D0%B1%D0%BE%D1%87%D0%B8%D0%B9 %D1%81%D1%82%D0%BE%D0%BB\COVER-HIGH-200x300.png" hidden="1"/>
        <xdr:cNvSpPr>
          <a:spLocks noChangeAspect="1" noChangeArrowheads="1"/>
        </xdr:cNvSpPr>
      </xdr:nvSpPr>
      <xdr:spPr bwMode="auto">
        <a:xfrm>
          <a:off x="409575" y="39509700"/>
          <a:ext cx="1714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1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1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1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1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1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1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1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1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1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1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2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2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2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2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2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2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2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2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2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2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3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3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3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3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3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3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3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3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3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3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4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4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4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4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4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4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4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4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4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4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5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5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5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409575</xdr:colOff>
      <xdr:row>329</xdr:row>
      <xdr:rowOff>0</xdr:rowOff>
    </xdr:from>
    <xdr:to>
      <xdr:col>1</xdr:col>
      <xdr:colOff>161925</xdr:colOff>
      <xdr:row>329</xdr:row>
      <xdr:rowOff>476250</xdr:rowOff>
    </xdr:to>
    <xdr:sp macro="" textlink="">
      <xdr:nvSpPr>
        <xdr:cNvPr id="953" name="AutoShape 30178" descr="C:\Documents and Settings\Admin\%D0%A0%D0%B0%D0%B1%D0%BE%D1%87%D0%B8%D0%B9 %D1%81%D1%82%D0%BE%D0%BB\COVER-HIGH-200x300.png" hidden="1"/>
        <xdr:cNvSpPr>
          <a:spLocks noChangeAspect="1" noChangeArrowheads="1"/>
        </xdr:cNvSpPr>
      </xdr:nvSpPr>
      <xdr:spPr bwMode="auto">
        <a:xfrm>
          <a:off x="409575" y="39509700"/>
          <a:ext cx="1714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5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5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5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5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5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5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6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6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6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6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6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6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6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6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6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6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7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7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7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7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7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7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7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7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7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7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8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8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8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8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8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8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8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8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8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8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9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9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9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9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9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9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9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409575</xdr:colOff>
      <xdr:row>329</xdr:row>
      <xdr:rowOff>0</xdr:rowOff>
    </xdr:from>
    <xdr:to>
      <xdr:col>1</xdr:col>
      <xdr:colOff>161925</xdr:colOff>
      <xdr:row>329</xdr:row>
      <xdr:rowOff>476250</xdr:rowOff>
    </xdr:to>
    <xdr:sp macro="" textlink="">
      <xdr:nvSpPr>
        <xdr:cNvPr id="997" name="AutoShape 30178" descr="C:\Documents and Settings\Admin\%D0%A0%D0%B0%D0%B1%D0%BE%D1%87%D0%B8%D0%B9 %D1%81%D1%82%D0%BE%D0%BB\COVER-HIGH-200x300.png" hidden="1"/>
        <xdr:cNvSpPr>
          <a:spLocks noChangeAspect="1" noChangeArrowheads="1"/>
        </xdr:cNvSpPr>
      </xdr:nvSpPr>
      <xdr:spPr bwMode="auto">
        <a:xfrm>
          <a:off x="409575" y="39509700"/>
          <a:ext cx="1714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9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99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0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0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0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0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0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0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0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0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0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0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1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1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1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1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1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1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1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1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1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1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2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2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2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2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2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2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2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2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28"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29"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30"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31"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32"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33"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34"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35"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36"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457200</xdr:colOff>
      <xdr:row>329</xdr:row>
      <xdr:rowOff>0</xdr:rowOff>
    </xdr:from>
    <xdr:to>
      <xdr:col>1</xdr:col>
      <xdr:colOff>209550</xdr:colOff>
      <xdr:row>329</xdr:row>
      <xdr:rowOff>476250</xdr:rowOff>
    </xdr:to>
    <xdr:sp macro="" textlink="">
      <xdr:nvSpPr>
        <xdr:cNvPr id="1037" name="AutoShape 30178" descr="C:\Documents and Settings\Admin\%D0%A0%D0%B0%D0%B1%D0%BE%D1%87%D0%B8%D0%B9 %D1%81%D1%82%D0%BE%D0%BB\COVER-HIGH-200x300.png" hidden="1"/>
        <xdr:cNvSpPr>
          <a:spLocks noChangeAspect="1" noChangeArrowheads="1"/>
        </xdr:cNvSpPr>
      </xdr:nvSpPr>
      <xdr:spPr bwMode="auto">
        <a:xfrm>
          <a:off x="419100" y="39509700"/>
          <a:ext cx="209550" cy="590550"/>
        </a:xfrm>
        <a:prstGeom prst="rect">
          <a:avLst/>
        </a:prstGeom>
        <a:noFill/>
        <a:ln w="9525">
          <a:noFill/>
          <a:miter lim="800000"/>
          <a:headEnd/>
          <a:tailEnd/>
        </a:ln>
      </xdr:spPr>
    </xdr:sp>
    <xdr:clientData/>
  </xdr:twoCellAnchor>
  <xdr:twoCellAnchor editAs="oneCell">
    <xdr:from>
      <xdr:col>0</xdr:col>
      <xdr:colOff>323850</xdr:colOff>
      <xdr:row>244</xdr:row>
      <xdr:rowOff>171450</xdr:rowOff>
    </xdr:from>
    <xdr:to>
      <xdr:col>1</xdr:col>
      <xdr:colOff>333375</xdr:colOff>
      <xdr:row>245</xdr:row>
      <xdr:rowOff>104775</xdr:rowOff>
    </xdr:to>
    <xdr:sp macro="" textlink="">
      <xdr:nvSpPr>
        <xdr:cNvPr id="1038" name="AutoShape 30178" descr="C:\Documents and Settings\Admin\%D0%A0%D0%B0%D0%B1%D0%BE%D1%87%D0%B8%D0%B9 %D1%81%D1%82%D0%BE%D0%BB\COVER-HIGH-200x300.png" hidden="1"/>
        <xdr:cNvSpPr>
          <a:spLocks noChangeAspect="1" noChangeArrowheads="1"/>
        </xdr:cNvSpPr>
      </xdr:nvSpPr>
      <xdr:spPr bwMode="auto">
        <a:xfrm flipH="1" flipV="1">
          <a:off x="323850" y="24279225"/>
          <a:ext cx="428625" cy="504825"/>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3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4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4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409575</xdr:colOff>
      <xdr:row>330</xdr:row>
      <xdr:rowOff>0</xdr:rowOff>
    </xdr:from>
    <xdr:to>
      <xdr:col>1</xdr:col>
      <xdr:colOff>161925</xdr:colOff>
      <xdr:row>331</xdr:row>
      <xdr:rowOff>180975</xdr:rowOff>
    </xdr:to>
    <xdr:sp macro="" textlink="">
      <xdr:nvSpPr>
        <xdr:cNvPr id="1042" name="AutoShape 30178" descr="C:\Documents and Settings\Admin\%D0%A0%D0%B0%D0%B1%D0%BE%D1%87%D0%B8%D0%B9 %D1%81%D1%82%D0%BE%D0%BB\COVER-HIGH-200x300.png" hidden="1"/>
        <xdr:cNvSpPr>
          <a:spLocks noChangeAspect="1" noChangeArrowheads="1"/>
        </xdr:cNvSpPr>
      </xdr:nvSpPr>
      <xdr:spPr bwMode="auto">
        <a:xfrm>
          <a:off x="409575" y="39690675"/>
          <a:ext cx="1714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4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4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4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4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4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4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4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5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5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5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5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5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5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5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5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5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5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6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6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6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6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6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6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6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6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6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6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7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7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7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7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7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7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7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7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7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7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8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8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8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8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8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8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409575</xdr:colOff>
      <xdr:row>330</xdr:row>
      <xdr:rowOff>0</xdr:rowOff>
    </xdr:from>
    <xdr:to>
      <xdr:col>1</xdr:col>
      <xdr:colOff>161925</xdr:colOff>
      <xdr:row>331</xdr:row>
      <xdr:rowOff>180975</xdr:rowOff>
    </xdr:to>
    <xdr:sp macro="" textlink="">
      <xdr:nvSpPr>
        <xdr:cNvPr id="1086" name="AutoShape 30178" descr="C:\Documents and Settings\Admin\%D0%A0%D0%B0%D0%B1%D0%BE%D1%87%D0%B8%D0%B9 %D1%81%D1%82%D0%BE%D0%BB\COVER-HIGH-200x300.png" hidden="1"/>
        <xdr:cNvSpPr>
          <a:spLocks noChangeAspect="1" noChangeArrowheads="1"/>
        </xdr:cNvSpPr>
      </xdr:nvSpPr>
      <xdr:spPr bwMode="auto">
        <a:xfrm>
          <a:off x="409575" y="39690675"/>
          <a:ext cx="1714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8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8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8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9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9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9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9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9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9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9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9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9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09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0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0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0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0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0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0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0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1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1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1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1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1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1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1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1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1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1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2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2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2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2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2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2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2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2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2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2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3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3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3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409575</xdr:colOff>
      <xdr:row>330</xdr:row>
      <xdr:rowOff>0</xdr:rowOff>
    </xdr:from>
    <xdr:to>
      <xdr:col>1</xdr:col>
      <xdr:colOff>161925</xdr:colOff>
      <xdr:row>331</xdr:row>
      <xdr:rowOff>180975</xdr:rowOff>
    </xdr:to>
    <xdr:sp macro="" textlink="">
      <xdr:nvSpPr>
        <xdr:cNvPr id="1133" name="AutoShape 30178" descr="C:\Documents and Settings\Admin\%D0%A0%D0%B0%D0%B1%D0%BE%D1%87%D0%B8%D0%B9 %D1%81%D1%82%D0%BE%D0%BB\COVER-HIGH-200x300.png" hidden="1"/>
        <xdr:cNvSpPr>
          <a:spLocks noChangeAspect="1" noChangeArrowheads="1"/>
        </xdr:cNvSpPr>
      </xdr:nvSpPr>
      <xdr:spPr bwMode="auto">
        <a:xfrm>
          <a:off x="409575" y="39690675"/>
          <a:ext cx="1714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3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3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3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3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3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3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4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4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4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4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4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4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4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4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4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4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5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5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5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5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5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5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5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5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5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5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6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6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6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6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6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6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6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6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6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6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7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7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7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7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7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7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7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409575</xdr:colOff>
      <xdr:row>330</xdr:row>
      <xdr:rowOff>0</xdr:rowOff>
    </xdr:from>
    <xdr:to>
      <xdr:col>1</xdr:col>
      <xdr:colOff>161925</xdr:colOff>
      <xdr:row>331</xdr:row>
      <xdr:rowOff>180975</xdr:rowOff>
    </xdr:to>
    <xdr:sp macro="" textlink="">
      <xdr:nvSpPr>
        <xdr:cNvPr id="1177" name="AutoShape 30178" descr="C:\Documents and Settings\Admin\%D0%A0%D0%B0%D0%B1%D0%BE%D1%87%D0%B8%D0%B9 %D1%81%D1%82%D0%BE%D0%BB\COVER-HIGH-200x300.png" hidden="1"/>
        <xdr:cNvSpPr>
          <a:spLocks noChangeAspect="1" noChangeArrowheads="1"/>
        </xdr:cNvSpPr>
      </xdr:nvSpPr>
      <xdr:spPr bwMode="auto">
        <a:xfrm>
          <a:off x="409575" y="39690675"/>
          <a:ext cx="1714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7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7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8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8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8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8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8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8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8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8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8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8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9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9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9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9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9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9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9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9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9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19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0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0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0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0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0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0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0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0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08"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09"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10"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11"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12"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13"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14"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15"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16"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457200</xdr:colOff>
      <xdr:row>330</xdr:row>
      <xdr:rowOff>0</xdr:rowOff>
    </xdr:from>
    <xdr:to>
      <xdr:col>1</xdr:col>
      <xdr:colOff>209550</xdr:colOff>
      <xdr:row>331</xdr:row>
      <xdr:rowOff>180975</xdr:rowOff>
    </xdr:to>
    <xdr:sp macro="" textlink="">
      <xdr:nvSpPr>
        <xdr:cNvPr id="1217" name="AutoShape 30178" descr="C:\Documents and Settings\Admin\%D0%A0%D0%B0%D0%B1%D0%BE%D1%87%D0%B8%D0%B9 %D1%81%D1%82%D0%BE%D0%BB\COVER-HIGH-200x300.png" hidden="1"/>
        <xdr:cNvSpPr>
          <a:spLocks noChangeAspect="1" noChangeArrowheads="1"/>
        </xdr:cNvSpPr>
      </xdr:nvSpPr>
      <xdr:spPr bwMode="auto">
        <a:xfrm>
          <a:off x="419100" y="39690675"/>
          <a:ext cx="209550" cy="819150"/>
        </a:xfrm>
        <a:prstGeom prst="rect">
          <a:avLst/>
        </a:prstGeom>
        <a:noFill/>
        <a:ln w="9525">
          <a:noFill/>
          <a:miter lim="800000"/>
          <a:headEnd/>
          <a:tailEnd/>
        </a:ln>
      </xdr:spPr>
    </xdr:sp>
    <xdr:clientData/>
  </xdr:twoCellAnchor>
  <xdr:twoCellAnchor editAs="oneCell">
    <xdr:from>
      <xdr:col>0</xdr:col>
      <xdr:colOff>323850</xdr:colOff>
      <xdr:row>245</xdr:row>
      <xdr:rowOff>171450</xdr:rowOff>
    </xdr:from>
    <xdr:to>
      <xdr:col>1</xdr:col>
      <xdr:colOff>333375</xdr:colOff>
      <xdr:row>246</xdr:row>
      <xdr:rowOff>257175</xdr:rowOff>
    </xdr:to>
    <xdr:sp macro="" textlink="">
      <xdr:nvSpPr>
        <xdr:cNvPr id="1218" name="AutoShape 30178" descr="C:\Documents and Settings\Admin\%D0%A0%D0%B0%D0%B1%D0%BE%D1%87%D0%B8%D0%B9 %D1%81%D1%82%D0%BE%D0%BB\COVER-HIGH-200x300.png" hidden="1"/>
        <xdr:cNvSpPr>
          <a:spLocks noChangeAspect="1" noChangeArrowheads="1"/>
        </xdr:cNvSpPr>
      </xdr:nvSpPr>
      <xdr:spPr bwMode="auto">
        <a:xfrm flipH="1" flipV="1">
          <a:off x="323850" y="24460200"/>
          <a:ext cx="428625" cy="733425"/>
        </a:xfrm>
        <a:prstGeom prst="rect">
          <a:avLst/>
        </a:prstGeom>
        <a:noFill/>
        <a:ln w="9525">
          <a:noFill/>
          <a:miter lim="800000"/>
          <a:headEnd/>
          <a:tailEnd/>
        </a:ln>
      </xdr:spPr>
    </xdr:sp>
    <xdr:clientData/>
  </xdr:twoCellAnchor>
  <xdr:twoCellAnchor editAs="oneCell">
    <xdr:from>
      <xdr:col>0</xdr:col>
      <xdr:colOff>323850</xdr:colOff>
      <xdr:row>245</xdr:row>
      <xdr:rowOff>171450</xdr:rowOff>
    </xdr:from>
    <xdr:to>
      <xdr:col>1</xdr:col>
      <xdr:colOff>333375</xdr:colOff>
      <xdr:row>246</xdr:row>
      <xdr:rowOff>257175</xdr:rowOff>
    </xdr:to>
    <xdr:sp macro="" textlink="">
      <xdr:nvSpPr>
        <xdr:cNvPr id="1219" name="AutoShape 30178" descr="C:\Documents and Settings\Admin\%D0%A0%D0%B0%D0%B1%D0%BE%D1%87%D0%B8%D0%B9 %D1%81%D1%82%D0%BE%D0%BB\COVER-HIGH-200x300.png" hidden="1"/>
        <xdr:cNvSpPr>
          <a:spLocks noChangeAspect="1" noChangeArrowheads="1"/>
        </xdr:cNvSpPr>
      </xdr:nvSpPr>
      <xdr:spPr bwMode="auto">
        <a:xfrm flipH="1" flipV="1">
          <a:off x="323850" y="24460200"/>
          <a:ext cx="428625" cy="733425"/>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2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2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2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409575</xdr:colOff>
      <xdr:row>331</xdr:row>
      <xdr:rowOff>0</xdr:rowOff>
    </xdr:from>
    <xdr:to>
      <xdr:col>1</xdr:col>
      <xdr:colOff>161925</xdr:colOff>
      <xdr:row>332</xdr:row>
      <xdr:rowOff>238125</xdr:rowOff>
    </xdr:to>
    <xdr:sp macro="" textlink="">
      <xdr:nvSpPr>
        <xdr:cNvPr id="1223" name="AutoShape 30178" descr="C:\Documents and Settings\Admin\%D0%A0%D0%B0%D0%B1%D0%BE%D1%87%D0%B8%D0%B9 %D1%81%D1%82%D0%BE%D0%BB\COVER-HIGH-200x300.png" hidden="1"/>
        <xdr:cNvSpPr>
          <a:spLocks noChangeAspect="1" noChangeArrowheads="1"/>
        </xdr:cNvSpPr>
      </xdr:nvSpPr>
      <xdr:spPr bwMode="auto">
        <a:xfrm>
          <a:off x="409575" y="39871650"/>
          <a:ext cx="1714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2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2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2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2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2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2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3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3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3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3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3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3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3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3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3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3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4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4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4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4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4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4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4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4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4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4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5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5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5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5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5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5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5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5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5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5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6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6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6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6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6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6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6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409575</xdr:colOff>
      <xdr:row>331</xdr:row>
      <xdr:rowOff>0</xdr:rowOff>
    </xdr:from>
    <xdr:to>
      <xdr:col>1</xdr:col>
      <xdr:colOff>161925</xdr:colOff>
      <xdr:row>332</xdr:row>
      <xdr:rowOff>238125</xdr:rowOff>
    </xdr:to>
    <xdr:sp macro="" textlink="">
      <xdr:nvSpPr>
        <xdr:cNvPr id="1267" name="AutoShape 30178" descr="C:\Documents and Settings\Admin\%D0%A0%D0%B0%D0%B1%D0%BE%D1%87%D0%B8%D0%B9 %D1%81%D1%82%D0%BE%D0%BB\COVER-HIGH-200x300.png" hidden="1"/>
        <xdr:cNvSpPr>
          <a:spLocks noChangeAspect="1" noChangeArrowheads="1"/>
        </xdr:cNvSpPr>
      </xdr:nvSpPr>
      <xdr:spPr bwMode="auto">
        <a:xfrm>
          <a:off x="409575" y="39871650"/>
          <a:ext cx="1714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6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6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7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7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7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7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7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7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7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7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7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7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8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8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8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8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8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8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8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8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8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8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9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9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9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9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9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9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9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9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9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29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0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0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0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0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0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0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0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0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0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0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1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409575</xdr:colOff>
      <xdr:row>331</xdr:row>
      <xdr:rowOff>0</xdr:rowOff>
    </xdr:from>
    <xdr:to>
      <xdr:col>1</xdr:col>
      <xdr:colOff>161925</xdr:colOff>
      <xdr:row>332</xdr:row>
      <xdr:rowOff>238125</xdr:rowOff>
    </xdr:to>
    <xdr:sp macro="" textlink="">
      <xdr:nvSpPr>
        <xdr:cNvPr id="1311" name="AutoShape 30178" descr="C:\Documents and Settings\Admin\%D0%A0%D0%B0%D0%B1%D0%BE%D1%87%D0%B8%D0%B9 %D1%81%D1%82%D0%BE%D0%BB\COVER-HIGH-200x300.png" hidden="1"/>
        <xdr:cNvSpPr>
          <a:spLocks noChangeAspect="1" noChangeArrowheads="1"/>
        </xdr:cNvSpPr>
      </xdr:nvSpPr>
      <xdr:spPr bwMode="auto">
        <a:xfrm>
          <a:off x="409575" y="39871650"/>
          <a:ext cx="1714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1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1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1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1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1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1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1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1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2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2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2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2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2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2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2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2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2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2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3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3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3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3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3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3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3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3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3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3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4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4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4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4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4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4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4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4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4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4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5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5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5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5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5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409575</xdr:colOff>
      <xdr:row>331</xdr:row>
      <xdr:rowOff>0</xdr:rowOff>
    </xdr:from>
    <xdr:to>
      <xdr:col>1</xdr:col>
      <xdr:colOff>161925</xdr:colOff>
      <xdr:row>332</xdr:row>
      <xdr:rowOff>238125</xdr:rowOff>
    </xdr:to>
    <xdr:sp macro="" textlink="">
      <xdr:nvSpPr>
        <xdr:cNvPr id="1355" name="AutoShape 30178" descr="C:\Documents and Settings\Admin\%D0%A0%D0%B0%D0%B1%D0%BE%D1%87%D0%B8%D0%B9 %D1%81%D1%82%D0%BE%D0%BB\COVER-HIGH-200x300.png" hidden="1"/>
        <xdr:cNvSpPr>
          <a:spLocks noChangeAspect="1" noChangeArrowheads="1"/>
        </xdr:cNvSpPr>
      </xdr:nvSpPr>
      <xdr:spPr bwMode="auto">
        <a:xfrm>
          <a:off x="409575" y="39871650"/>
          <a:ext cx="1714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5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5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5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5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6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6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6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6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6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6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6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6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6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6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7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7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7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7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7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7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7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7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7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7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8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8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8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8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8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8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86"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87"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88"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89"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90"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91"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92"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93"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94"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457200</xdr:colOff>
      <xdr:row>331</xdr:row>
      <xdr:rowOff>0</xdr:rowOff>
    </xdr:from>
    <xdr:to>
      <xdr:col>1</xdr:col>
      <xdr:colOff>209550</xdr:colOff>
      <xdr:row>332</xdr:row>
      <xdr:rowOff>238125</xdr:rowOff>
    </xdr:to>
    <xdr:sp macro="" textlink="">
      <xdr:nvSpPr>
        <xdr:cNvPr id="1395" name="AutoShape 30178" descr="C:\Documents and Settings\Admin\%D0%A0%D0%B0%D0%B1%D0%BE%D1%87%D0%B8%D0%B9 %D1%81%D1%82%D0%BE%D0%BB\COVER-HIGH-200x300.png" hidden="1"/>
        <xdr:cNvSpPr>
          <a:spLocks noChangeAspect="1" noChangeArrowheads="1"/>
        </xdr:cNvSpPr>
      </xdr:nvSpPr>
      <xdr:spPr bwMode="auto">
        <a:xfrm>
          <a:off x="419100" y="39871650"/>
          <a:ext cx="209550" cy="914400"/>
        </a:xfrm>
        <a:prstGeom prst="rect">
          <a:avLst/>
        </a:prstGeom>
        <a:noFill/>
        <a:ln w="9525">
          <a:noFill/>
          <a:miter lim="800000"/>
          <a:headEnd/>
          <a:tailEnd/>
        </a:ln>
      </xdr:spPr>
    </xdr:sp>
    <xdr:clientData/>
  </xdr:twoCellAnchor>
  <xdr:twoCellAnchor editAs="oneCell">
    <xdr:from>
      <xdr:col>0</xdr:col>
      <xdr:colOff>323850</xdr:colOff>
      <xdr:row>246</xdr:row>
      <xdr:rowOff>171450</xdr:rowOff>
    </xdr:from>
    <xdr:to>
      <xdr:col>1</xdr:col>
      <xdr:colOff>333375</xdr:colOff>
      <xdr:row>247</xdr:row>
      <xdr:rowOff>400050</xdr:rowOff>
    </xdr:to>
    <xdr:sp macro="" textlink="">
      <xdr:nvSpPr>
        <xdr:cNvPr id="1396" name="AutoShape 30178" descr="C:\Documents and Settings\Admin\%D0%A0%D0%B0%D0%B1%D0%BE%D1%87%D0%B8%D0%B9 %D1%81%D1%82%D0%BE%D0%BB\COVER-HIGH-200x300.png" hidden="1"/>
        <xdr:cNvSpPr>
          <a:spLocks noChangeAspect="1" noChangeArrowheads="1"/>
        </xdr:cNvSpPr>
      </xdr:nvSpPr>
      <xdr:spPr bwMode="auto">
        <a:xfrm flipH="1" flipV="1">
          <a:off x="323850" y="24641175"/>
          <a:ext cx="428625" cy="914400"/>
        </a:xfrm>
        <a:prstGeom prst="rect">
          <a:avLst/>
        </a:prstGeom>
        <a:noFill/>
        <a:ln w="9525">
          <a:noFill/>
          <a:miter lim="800000"/>
          <a:headEnd/>
          <a:tailEnd/>
        </a:ln>
      </xdr:spPr>
    </xdr:sp>
    <xdr:clientData/>
  </xdr:twoCellAnchor>
  <xdr:twoCellAnchor editAs="oneCell">
    <xdr:from>
      <xdr:col>0</xdr:col>
      <xdr:colOff>323850</xdr:colOff>
      <xdr:row>248</xdr:row>
      <xdr:rowOff>171450</xdr:rowOff>
    </xdr:from>
    <xdr:to>
      <xdr:col>1</xdr:col>
      <xdr:colOff>333375</xdr:colOff>
      <xdr:row>249</xdr:row>
      <xdr:rowOff>123825</xdr:rowOff>
    </xdr:to>
    <xdr:sp macro="" textlink="">
      <xdr:nvSpPr>
        <xdr:cNvPr id="1397" name="AutoShape 30178" descr="C:\Documents and Settings\Admin\%D0%A0%D0%B0%D0%B1%D0%BE%D1%87%D0%B8%D0%B9 %D1%81%D1%82%D0%BE%D0%BB\COVER-HIGH-200x300.png" hidden="1"/>
        <xdr:cNvSpPr>
          <a:spLocks noChangeAspect="1" noChangeArrowheads="1"/>
        </xdr:cNvSpPr>
      </xdr:nvSpPr>
      <xdr:spPr bwMode="auto">
        <a:xfrm flipH="1" flipV="1">
          <a:off x="323850" y="25003125"/>
          <a:ext cx="428625" cy="962025"/>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39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39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0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409575</xdr:colOff>
      <xdr:row>334</xdr:row>
      <xdr:rowOff>0</xdr:rowOff>
    </xdr:from>
    <xdr:to>
      <xdr:col>1</xdr:col>
      <xdr:colOff>161925</xdr:colOff>
      <xdr:row>335</xdr:row>
      <xdr:rowOff>428625</xdr:rowOff>
    </xdr:to>
    <xdr:sp macro="" textlink="">
      <xdr:nvSpPr>
        <xdr:cNvPr id="1401" name="AutoShape 30178" descr="C:\Documents and Settings\Admin\%D0%A0%D0%B0%D0%B1%D0%BE%D1%87%D0%B8%D0%B9 %D1%81%D1%82%D0%BE%D0%BB\COVER-HIGH-200x300.png" hidden="1"/>
        <xdr:cNvSpPr>
          <a:spLocks noChangeAspect="1" noChangeArrowheads="1"/>
        </xdr:cNvSpPr>
      </xdr:nvSpPr>
      <xdr:spPr bwMode="auto">
        <a:xfrm>
          <a:off x="409575" y="40414575"/>
          <a:ext cx="1714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0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0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0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0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0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0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0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0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1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1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1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1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1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1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1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1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1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1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2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2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2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2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2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2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2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2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2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2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3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3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3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3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3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3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3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3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3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3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4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4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4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4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4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409575</xdr:colOff>
      <xdr:row>334</xdr:row>
      <xdr:rowOff>0</xdr:rowOff>
    </xdr:from>
    <xdr:to>
      <xdr:col>1</xdr:col>
      <xdr:colOff>161925</xdr:colOff>
      <xdr:row>335</xdr:row>
      <xdr:rowOff>428625</xdr:rowOff>
    </xdr:to>
    <xdr:sp macro="" textlink="">
      <xdr:nvSpPr>
        <xdr:cNvPr id="1445" name="AutoShape 30178" descr="C:\Documents and Settings\Admin\%D0%A0%D0%B0%D0%B1%D0%BE%D1%87%D0%B8%D0%B9 %D1%81%D1%82%D0%BE%D0%BB\COVER-HIGH-200x300.png" hidden="1"/>
        <xdr:cNvSpPr>
          <a:spLocks noChangeAspect="1" noChangeArrowheads="1"/>
        </xdr:cNvSpPr>
      </xdr:nvSpPr>
      <xdr:spPr bwMode="auto">
        <a:xfrm>
          <a:off x="409575" y="40414575"/>
          <a:ext cx="1714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4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4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4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4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5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5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5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5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5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5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5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5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5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5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6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6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6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6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6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6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6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6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6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6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7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7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7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7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7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7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7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7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7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7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8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8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8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8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8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8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8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8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8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409575</xdr:colOff>
      <xdr:row>334</xdr:row>
      <xdr:rowOff>0</xdr:rowOff>
    </xdr:from>
    <xdr:to>
      <xdr:col>1</xdr:col>
      <xdr:colOff>161925</xdr:colOff>
      <xdr:row>335</xdr:row>
      <xdr:rowOff>428625</xdr:rowOff>
    </xdr:to>
    <xdr:sp macro="" textlink="">
      <xdr:nvSpPr>
        <xdr:cNvPr id="1489" name="AutoShape 30178" descr="C:\Documents and Settings\Admin\%D0%A0%D0%B0%D0%B1%D0%BE%D1%87%D0%B8%D0%B9 %D1%81%D1%82%D0%BE%D0%BB\COVER-HIGH-200x300.png" hidden="1"/>
        <xdr:cNvSpPr>
          <a:spLocks noChangeAspect="1" noChangeArrowheads="1"/>
        </xdr:cNvSpPr>
      </xdr:nvSpPr>
      <xdr:spPr bwMode="auto">
        <a:xfrm>
          <a:off x="409575" y="40414575"/>
          <a:ext cx="1714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9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9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9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9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9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9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9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9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9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49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0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0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0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0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0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0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0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0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0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0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1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1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1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1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1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1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1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1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1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1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2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2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2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2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2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2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2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2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2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2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3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3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3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409575</xdr:colOff>
      <xdr:row>334</xdr:row>
      <xdr:rowOff>0</xdr:rowOff>
    </xdr:from>
    <xdr:to>
      <xdr:col>1</xdr:col>
      <xdr:colOff>161925</xdr:colOff>
      <xdr:row>335</xdr:row>
      <xdr:rowOff>428625</xdr:rowOff>
    </xdr:to>
    <xdr:sp macro="" textlink="">
      <xdr:nvSpPr>
        <xdr:cNvPr id="1533" name="AutoShape 30178" descr="C:\Documents and Settings\Admin\%D0%A0%D0%B0%D0%B1%D0%BE%D1%87%D0%B8%D0%B9 %D1%81%D1%82%D0%BE%D0%BB\COVER-HIGH-200x300.png" hidden="1"/>
        <xdr:cNvSpPr>
          <a:spLocks noChangeAspect="1" noChangeArrowheads="1"/>
        </xdr:cNvSpPr>
      </xdr:nvSpPr>
      <xdr:spPr bwMode="auto">
        <a:xfrm>
          <a:off x="409575" y="40414575"/>
          <a:ext cx="1714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3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3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3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3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3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3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4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4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4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4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4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4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4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4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4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4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5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5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5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5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5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5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5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5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5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5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6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6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6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6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64"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65"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66"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67"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68"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69"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70"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71"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72"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457200</xdr:colOff>
      <xdr:row>334</xdr:row>
      <xdr:rowOff>0</xdr:rowOff>
    </xdr:from>
    <xdr:to>
      <xdr:col>1</xdr:col>
      <xdr:colOff>209550</xdr:colOff>
      <xdr:row>335</xdr:row>
      <xdr:rowOff>428625</xdr:rowOff>
    </xdr:to>
    <xdr:sp macro="" textlink="">
      <xdr:nvSpPr>
        <xdr:cNvPr id="1573" name="AutoShape 30178" descr="C:\Documents and Settings\Admin\%D0%A0%D0%B0%D0%B1%D0%BE%D1%87%D0%B8%D0%B9 %D1%81%D1%82%D0%BE%D0%BB\COVER-HIGH-200x300.png" hidden="1"/>
        <xdr:cNvSpPr>
          <a:spLocks noChangeAspect="1" noChangeArrowheads="1"/>
        </xdr:cNvSpPr>
      </xdr:nvSpPr>
      <xdr:spPr bwMode="auto">
        <a:xfrm>
          <a:off x="419100" y="40414575"/>
          <a:ext cx="209550" cy="1143000"/>
        </a:xfrm>
        <a:prstGeom prst="rect">
          <a:avLst/>
        </a:prstGeom>
        <a:noFill/>
        <a:ln w="9525">
          <a:noFill/>
          <a:miter lim="800000"/>
          <a:headEnd/>
          <a:tailEnd/>
        </a:ln>
      </xdr:spPr>
    </xdr:sp>
    <xdr:clientData/>
  </xdr:twoCellAnchor>
  <xdr:twoCellAnchor editAs="oneCell">
    <xdr:from>
      <xdr:col>0</xdr:col>
      <xdr:colOff>323850</xdr:colOff>
      <xdr:row>249</xdr:row>
      <xdr:rowOff>171450</xdr:rowOff>
    </xdr:from>
    <xdr:to>
      <xdr:col>1</xdr:col>
      <xdr:colOff>333375</xdr:colOff>
      <xdr:row>251</xdr:row>
      <xdr:rowOff>104775</xdr:rowOff>
    </xdr:to>
    <xdr:sp macro="" textlink="">
      <xdr:nvSpPr>
        <xdr:cNvPr id="1574" name="AutoShape 30178" descr="C:\Documents and Settings\Admin\%D0%A0%D0%B0%D0%B1%D0%BE%D1%87%D0%B8%D0%B9 %D1%81%D1%82%D0%BE%D0%BB\COVER-HIGH-200x300.png" hidden="1"/>
        <xdr:cNvSpPr>
          <a:spLocks noChangeAspect="1" noChangeArrowheads="1"/>
        </xdr:cNvSpPr>
      </xdr:nvSpPr>
      <xdr:spPr bwMode="auto">
        <a:xfrm flipH="1" flipV="1">
          <a:off x="323850" y="25184100"/>
          <a:ext cx="428625" cy="11430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457200</xdr:colOff>
      <xdr:row>281</xdr:row>
      <xdr:rowOff>0</xdr:rowOff>
    </xdr:from>
    <xdr:to>
      <xdr:col>2</xdr:col>
      <xdr:colOff>209550</xdr:colOff>
      <xdr:row>281</xdr:row>
      <xdr:rowOff>161925</xdr:rowOff>
    </xdr:to>
    <xdr:sp macro="" textlink="">
      <xdr:nvSpPr>
        <xdr:cNvPr id="2"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3"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4"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409575</xdr:colOff>
      <xdr:row>281</xdr:row>
      <xdr:rowOff>0</xdr:rowOff>
    </xdr:from>
    <xdr:to>
      <xdr:col>2</xdr:col>
      <xdr:colOff>161925</xdr:colOff>
      <xdr:row>281</xdr:row>
      <xdr:rowOff>161925</xdr:rowOff>
    </xdr:to>
    <xdr:sp macro="" textlink="">
      <xdr:nvSpPr>
        <xdr:cNvPr id="5" name="AutoShape 30178" descr="C:\Documents and Settings\Admin\%D0%A0%D0%B0%D0%B1%D0%BE%D1%87%D0%B8%D0%B9 %D1%81%D1%82%D0%BE%D0%BB\COVER-HIGH-200x300.png"/>
        <xdr:cNvSpPr>
          <a:spLocks noChangeAspect="1" noChangeArrowheads="1"/>
        </xdr:cNvSpPr>
      </xdr:nvSpPr>
      <xdr:spPr bwMode="auto">
        <a:xfrm>
          <a:off x="876300"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6"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7"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8"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9"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0"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1"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2"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3"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4"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5"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6"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7"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8"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9"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20"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21"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22"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23"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24"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25"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26"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27"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28"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29"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30"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31"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32"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2</xdr:col>
      <xdr:colOff>0</xdr:colOff>
      <xdr:row>281</xdr:row>
      <xdr:rowOff>0</xdr:rowOff>
    </xdr:from>
    <xdr:to>
      <xdr:col>2</xdr:col>
      <xdr:colOff>247650</xdr:colOff>
      <xdr:row>281</xdr:row>
      <xdr:rowOff>161925</xdr:rowOff>
    </xdr:to>
    <xdr:sp macro="" textlink="">
      <xdr:nvSpPr>
        <xdr:cNvPr id="33" name="AutoShape 30178" descr="C:\Documents and Settings\Admin\%D0%A0%D0%B0%D0%B1%D0%BE%D1%87%D0%B8%D0%B9 %D1%81%D1%82%D0%BE%D0%BB\COVER-HIGH-200x300.png"/>
        <xdr:cNvSpPr>
          <a:spLocks noChangeAspect="1" noChangeArrowheads="1"/>
        </xdr:cNvSpPr>
      </xdr:nvSpPr>
      <xdr:spPr bwMode="auto">
        <a:xfrm>
          <a:off x="1209675" y="52149375"/>
          <a:ext cx="24765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34"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35"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36"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37"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38"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39"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40"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41"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42"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43"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44"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45"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46"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47"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48"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49"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209550</xdr:rowOff>
    </xdr:to>
    <xdr:sp macro="" textlink="">
      <xdr:nvSpPr>
        <xdr:cNvPr id="50" name="AutoShape 30178" descr="C:\Documents and Settings\Admin\%D0%A0%D0%B0%D0%B1%D0%BE%D1%87%D0%B8%D0%B9 %D1%81%D1%82%D0%BE%D0%BB\COVER-HIGH-200x300.png"/>
        <xdr:cNvSpPr>
          <a:spLocks noChangeAspect="1" noChangeArrowheads="1"/>
        </xdr:cNvSpPr>
      </xdr:nvSpPr>
      <xdr:spPr bwMode="auto">
        <a:xfrm>
          <a:off x="923925" y="52149375"/>
          <a:ext cx="495300" cy="323850"/>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209550</xdr:rowOff>
    </xdr:to>
    <xdr:sp macro="" textlink="">
      <xdr:nvSpPr>
        <xdr:cNvPr id="51" name="AutoShape 30178" descr="C:\Documents and Settings\Admin\%D0%A0%D0%B0%D0%B1%D0%BE%D1%87%D0%B8%D0%B9 %D1%81%D1%82%D0%BE%D0%BB\COVER-HIGH-200x300.png"/>
        <xdr:cNvSpPr>
          <a:spLocks noChangeAspect="1" noChangeArrowheads="1"/>
        </xdr:cNvSpPr>
      </xdr:nvSpPr>
      <xdr:spPr bwMode="auto">
        <a:xfrm>
          <a:off x="923925" y="52149375"/>
          <a:ext cx="495300" cy="323850"/>
        </a:xfrm>
        <a:prstGeom prst="rect">
          <a:avLst/>
        </a:prstGeom>
        <a:noFill/>
        <a:ln w="9525">
          <a:noFill/>
          <a:miter lim="800000"/>
          <a:headEnd/>
          <a:tailEnd/>
        </a:ln>
      </xdr:spPr>
    </xdr:sp>
    <xdr:clientData/>
  </xdr:twoCellAnchor>
  <xdr:twoCellAnchor editAs="oneCell">
    <xdr:from>
      <xdr:col>2</xdr:col>
      <xdr:colOff>457200</xdr:colOff>
      <xdr:row>281</xdr:row>
      <xdr:rowOff>0</xdr:rowOff>
    </xdr:from>
    <xdr:to>
      <xdr:col>2</xdr:col>
      <xdr:colOff>685800</xdr:colOff>
      <xdr:row>281</xdr:row>
      <xdr:rowOff>209550</xdr:rowOff>
    </xdr:to>
    <xdr:sp macro="" textlink="">
      <xdr:nvSpPr>
        <xdr:cNvPr id="52" name="AutoShape 30178" descr="C:\Documents and Settings\Admin\%D0%A0%D0%B0%D0%B1%D0%BE%D1%87%D0%B8%D0%B9 %D1%81%D1%82%D0%BE%D0%BB\COVER-HIGH-200x300.png"/>
        <xdr:cNvSpPr>
          <a:spLocks noChangeAspect="1" noChangeArrowheads="1"/>
        </xdr:cNvSpPr>
      </xdr:nvSpPr>
      <xdr:spPr bwMode="auto">
        <a:xfrm>
          <a:off x="1666875" y="52149375"/>
          <a:ext cx="228600" cy="323850"/>
        </a:xfrm>
        <a:prstGeom prst="rect">
          <a:avLst/>
        </a:prstGeom>
        <a:noFill/>
        <a:ln w="9525">
          <a:noFill/>
          <a:miter lim="800000"/>
          <a:headEnd/>
          <a:tailEnd/>
        </a:ln>
      </xdr:spPr>
    </xdr:sp>
    <xdr:clientData/>
  </xdr:twoCellAnchor>
  <xdr:twoCellAnchor editAs="oneCell">
    <xdr:from>
      <xdr:col>2</xdr:col>
      <xdr:colOff>457200</xdr:colOff>
      <xdr:row>281</xdr:row>
      <xdr:rowOff>0</xdr:rowOff>
    </xdr:from>
    <xdr:to>
      <xdr:col>2</xdr:col>
      <xdr:colOff>685800</xdr:colOff>
      <xdr:row>281</xdr:row>
      <xdr:rowOff>209550</xdr:rowOff>
    </xdr:to>
    <xdr:sp macro="" textlink="">
      <xdr:nvSpPr>
        <xdr:cNvPr id="53" name="AutoShape 30178" descr="C:\Documents and Settings\Admin\%D0%A0%D0%B0%D0%B1%D0%BE%D1%87%D0%B8%D0%B9 %D1%81%D1%82%D0%BE%D0%BB\COVER-HIGH-200x300.png"/>
        <xdr:cNvSpPr>
          <a:spLocks noChangeAspect="1" noChangeArrowheads="1"/>
        </xdr:cNvSpPr>
      </xdr:nvSpPr>
      <xdr:spPr bwMode="auto">
        <a:xfrm>
          <a:off x="1666875" y="52149375"/>
          <a:ext cx="228600" cy="323850"/>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54"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2</xdr:col>
      <xdr:colOff>66675</xdr:colOff>
      <xdr:row>281</xdr:row>
      <xdr:rowOff>0</xdr:rowOff>
    </xdr:from>
    <xdr:to>
      <xdr:col>2</xdr:col>
      <xdr:colOff>323850</xdr:colOff>
      <xdr:row>281</xdr:row>
      <xdr:rowOff>161925</xdr:rowOff>
    </xdr:to>
    <xdr:sp macro="" textlink="">
      <xdr:nvSpPr>
        <xdr:cNvPr id="55" name="AutoShape 30178" descr="C:\Documents and Settings\Admin\%D0%A0%D0%B0%D0%B1%D0%BE%D1%87%D0%B8%D0%B9 %D1%81%D1%82%D0%BE%D0%BB\COVER-HIGH-200x300.png"/>
        <xdr:cNvSpPr>
          <a:spLocks noChangeAspect="1" noChangeArrowheads="1"/>
        </xdr:cNvSpPr>
      </xdr:nvSpPr>
      <xdr:spPr bwMode="auto">
        <a:xfrm>
          <a:off x="1276350" y="52149375"/>
          <a:ext cx="257175" cy="161925"/>
        </a:xfrm>
        <a:prstGeom prst="rect">
          <a:avLst/>
        </a:prstGeom>
        <a:noFill/>
        <a:ln w="9525">
          <a:noFill/>
          <a:miter lim="800000"/>
          <a:headEnd/>
          <a:tailEnd/>
        </a:ln>
      </xdr:spPr>
    </xdr:sp>
    <xdr:clientData/>
  </xdr:twoCellAnchor>
  <xdr:twoCellAnchor editAs="oneCell">
    <xdr:from>
      <xdr:col>2</xdr:col>
      <xdr:colOff>457200</xdr:colOff>
      <xdr:row>281</xdr:row>
      <xdr:rowOff>0</xdr:rowOff>
    </xdr:from>
    <xdr:to>
      <xdr:col>2</xdr:col>
      <xdr:colOff>685800</xdr:colOff>
      <xdr:row>281</xdr:row>
      <xdr:rowOff>161925</xdr:rowOff>
    </xdr:to>
    <xdr:sp macro="" textlink="">
      <xdr:nvSpPr>
        <xdr:cNvPr id="56" name="AutoShape 30178" descr="C:\Documents and Settings\Admin\%D0%A0%D0%B0%D0%B1%D0%BE%D1%87%D0%B8%D0%B9 %D1%81%D1%82%D0%BE%D0%BB\COVER-HIGH-200x300.png"/>
        <xdr:cNvSpPr>
          <a:spLocks noChangeAspect="1" noChangeArrowheads="1"/>
        </xdr:cNvSpPr>
      </xdr:nvSpPr>
      <xdr:spPr bwMode="auto">
        <a:xfrm>
          <a:off x="1666875" y="52149375"/>
          <a:ext cx="2286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209550</xdr:rowOff>
    </xdr:to>
    <xdr:sp macro="" textlink="">
      <xdr:nvSpPr>
        <xdr:cNvPr id="57" name="AutoShape 30178" descr="C:\Documents and Settings\Admin\%D0%A0%D0%B0%D0%B1%D0%BE%D1%87%D0%B8%D0%B9 %D1%81%D1%82%D0%BE%D0%BB\COVER-HIGH-200x300.png"/>
        <xdr:cNvSpPr>
          <a:spLocks noChangeAspect="1" noChangeArrowheads="1"/>
        </xdr:cNvSpPr>
      </xdr:nvSpPr>
      <xdr:spPr bwMode="auto">
        <a:xfrm>
          <a:off x="923925" y="52149375"/>
          <a:ext cx="495300" cy="323850"/>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209550</xdr:rowOff>
    </xdr:to>
    <xdr:sp macro="" textlink="">
      <xdr:nvSpPr>
        <xdr:cNvPr id="58" name="AutoShape 30178" descr="C:\Documents and Settings\Admin\%D0%A0%D0%B0%D0%B1%D0%BE%D1%87%D0%B8%D0%B9 %D1%81%D1%82%D0%BE%D0%BB\COVER-HIGH-200x300.png"/>
        <xdr:cNvSpPr>
          <a:spLocks noChangeAspect="1" noChangeArrowheads="1"/>
        </xdr:cNvSpPr>
      </xdr:nvSpPr>
      <xdr:spPr bwMode="auto">
        <a:xfrm>
          <a:off x="923925" y="52149375"/>
          <a:ext cx="495300" cy="323850"/>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59"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60"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61"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62"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409575</xdr:colOff>
      <xdr:row>281</xdr:row>
      <xdr:rowOff>0</xdr:rowOff>
    </xdr:from>
    <xdr:to>
      <xdr:col>2</xdr:col>
      <xdr:colOff>161925</xdr:colOff>
      <xdr:row>281</xdr:row>
      <xdr:rowOff>161925</xdr:rowOff>
    </xdr:to>
    <xdr:sp macro="" textlink="">
      <xdr:nvSpPr>
        <xdr:cNvPr id="63" name="AutoShape 30178" descr="C:\Documents and Settings\Admin\%D0%A0%D0%B0%D0%B1%D0%BE%D1%87%D0%B8%D0%B9 %D1%81%D1%82%D0%BE%D0%BB\COVER-HIGH-200x300.png"/>
        <xdr:cNvSpPr>
          <a:spLocks noChangeAspect="1" noChangeArrowheads="1"/>
        </xdr:cNvSpPr>
      </xdr:nvSpPr>
      <xdr:spPr bwMode="auto">
        <a:xfrm>
          <a:off x="876300"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64"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65"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66"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67"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68"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69"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70"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71"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72"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73"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74"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75"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76"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77"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78"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79"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80"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81"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82"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83"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84"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85"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86"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87"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88" name="AutoShape 30178" descr="C:\Documents and Settings\Admin\%D0%A0%D0%B0%D0%B1%D0%BE%D1%87%D0%B8%D0%B9 %D1%81%D1%82%D0%BE%D0%BB\COVER-HIGH-200x300.png"/>
        <xdr:cNvSpPr>
          <a:spLocks noChangeAspect="1" noChangeArrowheads="1"/>
        </xdr:cNvSpPr>
      </xdr:nvSpPr>
      <xdr:spPr bwMode="auto">
        <a:xfrm>
          <a:off x="923925" y="52149375"/>
          <a:ext cx="495300" cy="247650"/>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89"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2</xdr:col>
      <xdr:colOff>219075</xdr:colOff>
      <xdr:row>281</xdr:row>
      <xdr:rowOff>0</xdr:rowOff>
    </xdr:from>
    <xdr:to>
      <xdr:col>2</xdr:col>
      <xdr:colOff>466725</xdr:colOff>
      <xdr:row>281</xdr:row>
      <xdr:rowOff>161925</xdr:rowOff>
    </xdr:to>
    <xdr:sp macro="" textlink="">
      <xdr:nvSpPr>
        <xdr:cNvPr id="90" name="AutoShape 30178" descr="C:\Documents and Settings\Admin\%D0%A0%D0%B0%D0%B1%D0%BE%D1%87%D0%B8%D0%B9 %D1%81%D1%82%D0%BE%D0%BB\COVER-HIGH-200x300.png"/>
        <xdr:cNvSpPr>
          <a:spLocks noChangeAspect="1" noChangeArrowheads="1"/>
        </xdr:cNvSpPr>
      </xdr:nvSpPr>
      <xdr:spPr bwMode="auto">
        <a:xfrm>
          <a:off x="1428750" y="52149375"/>
          <a:ext cx="24765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91"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92"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93"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94"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95"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96"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97"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98"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99"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00"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01"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02"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03"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04"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05"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twoCellAnchor editAs="oneCell">
    <xdr:from>
      <xdr:col>1</xdr:col>
      <xdr:colOff>457200</xdr:colOff>
      <xdr:row>281</xdr:row>
      <xdr:rowOff>0</xdr:rowOff>
    </xdr:from>
    <xdr:to>
      <xdr:col>2</xdr:col>
      <xdr:colOff>209550</xdr:colOff>
      <xdr:row>281</xdr:row>
      <xdr:rowOff>161925</xdr:rowOff>
    </xdr:to>
    <xdr:sp macro="" textlink="">
      <xdr:nvSpPr>
        <xdr:cNvPr id="106" name="AutoShape 30178" descr="C:\Documents and Settings\Admin\%D0%A0%D0%B0%D0%B1%D0%BE%D1%87%D0%B8%D0%B9 %D1%81%D1%82%D0%BE%D0%BB\COVER-HIGH-200x300.png"/>
        <xdr:cNvSpPr>
          <a:spLocks noChangeAspect="1" noChangeArrowheads="1"/>
        </xdr:cNvSpPr>
      </xdr:nvSpPr>
      <xdr:spPr bwMode="auto">
        <a:xfrm>
          <a:off x="923925" y="52149375"/>
          <a:ext cx="495300" cy="1619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g1\Documents%20and%20Settings\&#1058;&#1072;&#1084;&#1072;&#1088;&#1072;%20&#1053;&#1080;&#1082;&#1086;&#1083;&#1072;&#1077;&#1074;&#1085;&#1072;\&#1052;&#1086;&#1080;%20&#1076;&#1086;&#1082;&#1091;&#1084;&#1077;&#1085;&#1090;&#1099;\&#1054;&#1090;&#1095;&#1077;&#1090;&#1099;\2015&#1075;&#1086;&#1076;\&#1056;&#1072;&#1081;&#1086;&#1085;&#1099;%201%20&#1087;&#1086;&#1083;&#1091;&#1075;&#1086;&#1076;&#1080;&#1077;\2015&#1075;\&#1086;&#1090;&#1095;&#1077;&#1090;&#1099;%202015\&#1086;&#1090;&#1095;&#1077;&#1090;%201%20&#1082;&#1074;.2015\&#1076;&#1083;&#1103;%20&#1086;&#1090;&#1095;&#1077;&#1090;&#1072;%20&#1056;&#1077;&#1077;&#1089;&#1090;&#1088;%20&#1079;&#1072;&#1082;&#1091;&#1087;&#1072;%20%202015&#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6;&#1040;&#1041;&#1054;&#1058;&#1040;/&#1054;&#1058;&#1063;&#1045;&#1058;/2015/12%20&#1084;&#1077;&#1089;&#1103;&#1094;&#1077;&#1074;/&#1047;&#1072;&#1082;&#1072;&#1079;&#1095;&#1080;&#1082;&#1080;/&#1056;&#1072;&#1081;&#1086;&#1085;&#1099;%201%20&#1087;&#1086;&#1083;&#1091;&#1075;&#1086;&#1076;&#1080;&#1077;/2015&#1075;/&#1086;&#1090;&#1095;&#1077;&#1090;&#1099;%202015/&#1086;&#1090;&#1095;&#1077;&#1090;%201%20&#1082;&#1074;.2015/&#1076;&#1083;&#1103;%20&#1086;&#1090;&#1095;&#1077;&#1090;&#1072;%20&#1056;&#1077;&#1077;&#1089;&#1090;&#1088;%20&#1079;&#1072;&#1082;&#1091;&#1087;&#1072;%20%202015&#10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5;&#1088;&#1080;&#1083;&#1086;&#1078;&#1077;&#1085;&#1080;&#1077;%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правочник"/>
      <sheetName val="реестр "/>
      <sheetName val="поставщики"/>
    </sheetNames>
    <sheetDataSet>
      <sheetData sheetId="0">
        <row r="2">
          <cell r="B2" t="str">
            <v>ВСЦ "Патриот"</v>
          </cell>
        </row>
        <row r="3">
          <cell r="B3" t="str">
            <v>ВСШ № 1</v>
          </cell>
        </row>
        <row r="4">
          <cell r="B4" t="str">
            <v>Гимназия № 17</v>
          </cell>
        </row>
        <row r="5">
          <cell r="B5" t="str">
            <v>Гимназия № 44</v>
          </cell>
        </row>
        <row r="6">
          <cell r="B6" t="str">
            <v>Гимназия № 48</v>
          </cell>
        </row>
        <row r="7">
          <cell r="B7" t="str">
            <v>Гимназия № 62</v>
          </cell>
        </row>
        <row r="8">
          <cell r="B8" t="str">
            <v>Гимназия № 70</v>
          </cell>
        </row>
        <row r="9">
          <cell r="B9" t="str">
            <v>ГСЮН</v>
          </cell>
        </row>
        <row r="10">
          <cell r="B10" t="str">
            <v xml:space="preserve"> Детский сад № 1</v>
          </cell>
        </row>
        <row r="11">
          <cell r="B11" t="str">
            <v xml:space="preserve"> Детский сад № 10</v>
          </cell>
        </row>
        <row r="12">
          <cell r="B12" t="str">
            <v>Детский сад № 108</v>
          </cell>
        </row>
        <row r="13">
          <cell r="B13" t="str">
            <v xml:space="preserve"> Детский сад № 11</v>
          </cell>
        </row>
        <row r="14">
          <cell r="B14" t="str">
            <v>Детский сад № 118</v>
          </cell>
        </row>
        <row r="15">
          <cell r="B15" t="str">
            <v>Детский сад № 131</v>
          </cell>
        </row>
        <row r="16">
          <cell r="B16" t="str">
            <v>Детский сад № 133</v>
          </cell>
        </row>
        <row r="17">
          <cell r="B17" t="str">
            <v>Детский сад № 140</v>
          </cell>
        </row>
        <row r="18">
          <cell r="B18" t="str">
            <v>Детский сад № 144</v>
          </cell>
        </row>
        <row r="19">
          <cell r="B19" t="str">
            <v>Детский сад № 150</v>
          </cell>
        </row>
        <row r="20">
          <cell r="B20" t="str">
            <v xml:space="preserve"> Детский сад № 158</v>
          </cell>
        </row>
        <row r="21">
          <cell r="B21" t="str">
            <v xml:space="preserve"> Детский сад № 165</v>
          </cell>
        </row>
        <row r="22">
          <cell r="B22" t="str">
            <v xml:space="preserve"> Детский сад № 172</v>
          </cell>
        </row>
        <row r="23">
          <cell r="B23" t="str">
            <v xml:space="preserve"> Детский сад № 175</v>
          </cell>
        </row>
        <row r="24">
          <cell r="B24" t="str">
            <v xml:space="preserve"> Детский сад № 178</v>
          </cell>
        </row>
        <row r="25">
          <cell r="B25" t="str">
            <v xml:space="preserve"> Детский сад № 18</v>
          </cell>
        </row>
        <row r="26">
          <cell r="B26" t="str">
            <v xml:space="preserve"> Детский сад № 182</v>
          </cell>
        </row>
        <row r="27">
          <cell r="B27" t="str">
            <v xml:space="preserve"> Детский сад № 186</v>
          </cell>
        </row>
        <row r="28">
          <cell r="B28" t="str">
            <v xml:space="preserve"> Детский сад № 190</v>
          </cell>
        </row>
        <row r="29">
          <cell r="B29" t="str">
            <v xml:space="preserve"> Детский сад № 196</v>
          </cell>
        </row>
        <row r="30">
          <cell r="B30" t="str">
            <v xml:space="preserve"> Детский сад № 2</v>
          </cell>
        </row>
        <row r="31">
          <cell r="B31" t="str">
            <v xml:space="preserve"> Детский сад № 22</v>
          </cell>
        </row>
        <row r="32">
          <cell r="B32" t="str">
            <v xml:space="preserve"> Детский сад № 200</v>
          </cell>
        </row>
        <row r="33">
          <cell r="B33" t="str">
            <v xml:space="preserve"> Детский сад № 206</v>
          </cell>
        </row>
        <row r="34">
          <cell r="B34" t="str">
            <v xml:space="preserve"> Детский сад № 208</v>
          </cell>
        </row>
        <row r="35">
          <cell r="B35" t="str">
            <v xml:space="preserve"> Детский сад № 212</v>
          </cell>
        </row>
        <row r="36">
          <cell r="B36" t="str">
            <v xml:space="preserve"> Детский сад № 214</v>
          </cell>
        </row>
        <row r="37">
          <cell r="B37" t="str">
            <v xml:space="preserve"> Детский сад № 215</v>
          </cell>
        </row>
        <row r="38">
          <cell r="B38" t="str">
            <v xml:space="preserve"> Детский сад № 216</v>
          </cell>
        </row>
        <row r="39">
          <cell r="B39" t="str">
            <v xml:space="preserve"> Детский сад № 222</v>
          </cell>
        </row>
        <row r="40">
          <cell r="B40" t="str">
            <v xml:space="preserve"> Детский сад № 224</v>
          </cell>
        </row>
        <row r="41">
          <cell r="B41" t="str">
            <v xml:space="preserve"> Детский сад № 226</v>
          </cell>
        </row>
        <row r="42">
          <cell r="B42" t="str">
            <v xml:space="preserve"> Детский сад № 229</v>
          </cell>
        </row>
        <row r="43">
          <cell r="B43" t="str">
            <v xml:space="preserve"> Детский сад № 231</v>
          </cell>
        </row>
        <row r="44">
          <cell r="B44" t="str">
            <v xml:space="preserve"> Детский сад № 233</v>
          </cell>
        </row>
        <row r="45">
          <cell r="B45" t="str">
            <v xml:space="preserve"> Детский сад № 237</v>
          </cell>
        </row>
        <row r="46">
          <cell r="B46" t="str">
            <v xml:space="preserve"> Детский сад № 238</v>
          </cell>
        </row>
        <row r="47">
          <cell r="B47" t="str">
            <v xml:space="preserve"> Детский сад № 240</v>
          </cell>
        </row>
        <row r="48">
          <cell r="B48" t="str">
            <v xml:space="preserve"> Детский сад № 242</v>
          </cell>
        </row>
        <row r="49">
          <cell r="B49" t="str">
            <v xml:space="preserve"> Детский сад № 248</v>
          </cell>
        </row>
        <row r="50">
          <cell r="B50" t="str">
            <v xml:space="preserve"> Детский сад № 249</v>
          </cell>
        </row>
        <row r="51">
          <cell r="B51" t="str">
            <v xml:space="preserve"> Детский сад № 251</v>
          </cell>
        </row>
        <row r="52">
          <cell r="B52" t="str">
            <v xml:space="preserve"> Детский сад № 26</v>
          </cell>
        </row>
        <row r="53">
          <cell r="B53" t="str">
            <v xml:space="preserve"> Детский сад № 261</v>
          </cell>
        </row>
        <row r="54">
          <cell r="B54" t="str">
            <v xml:space="preserve"> Детский сад № 263</v>
          </cell>
        </row>
        <row r="55">
          <cell r="B55" t="str">
            <v xml:space="preserve"> Детский сад № 266</v>
          </cell>
        </row>
        <row r="56">
          <cell r="B56" t="str">
            <v xml:space="preserve"> Детский сад № 268</v>
          </cell>
        </row>
        <row r="57">
          <cell r="B57" t="str">
            <v xml:space="preserve"> Детский сад № 33</v>
          </cell>
        </row>
        <row r="58">
          <cell r="B58" t="str">
            <v xml:space="preserve"> Детский сад № 35</v>
          </cell>
        </row>
        <row r="59">
          <cell r="B59" t="str">
            <v xml:space="preserve"> Детский сад № 41</v>
          </cell>
        </row>
        <row r="60">
          <cell r="B60" t="str">
            <v xml:space="preserve"> Детский сад № 42</v>
          </cell>
        </row>
        <row r="61">
          <cell r="B61" t="str">
            <v xml:space="preserve"> Детский сад № 44</v>
          </cell>
        </row>
        <row r="62">
          <cell r="B62" t="str">
            <v xml:space="preserve"> Детский сад № 48</v>
          </cell>
        </row>
        <row r="63">
          <cell r="B63" t="str">
            <v xml:space="preserve"> Детский сад № 5</v>
          </cell>
        </row>
        <row r="64">
          <cell r="B64" t="str">
            <v xml:space="preserve"> Детский сад № 54</v>
          </cell>
        </row>
        <row r="65">
          <cell r="B65" t="str">
            <v xml:space="preserve"> Детский сад № 55</v>
          </cell>
        </row>
        <row r="66">
          <cell r="B66" t="str">
            <v xml:space="preserve"> Детский сад № 58</v>
          </cell>
        </row>
        <row r="67">
          <cell r="B67" t="str">
            <v xml:space="preserve"> Детский сад № 6</v>
          </cell>
        </row>
        <row r="68">
          <cell r="B68" t="str">
            <v xml:space="preserve"> Детский сад № 7</v>
          </cell>
        </row>
        <row r="69">
          <cell r="B69" t="str">
            <v xml:space="preserve"> Детский сад № 70</v>
          </cell>
        </row>
        <row r="70">
          <cell r="B70" t="str">
            <v xml:space="preserve"> Детский сад № 74</v>
          </cell>
        </row>
        <row r="71">
          <cell r="B71" t="str">
            <v xml:space="preserve"> Детский сад № 80</v>
          </cell>
        </row>
        <row r="72">
          <cell r="B72" t="str">
            <v xml:space="preserve"> Детский сад № 88</v>
          </cell>
        </row>
        <row r="73">
          <cell r="B73" t="str">
            <v xml:space="preserve"> Детский сад № 9</v>
          </cell>
        </row>
        <row r="74">
          <cell r="B74" t="str">
            <v>Детский дом "Остров надежды"</v>
          </cell>
        </row>
        <row r="75">
          <cell r="B75" t="str">
            <v>Детский дом "Ровесник"</v>
          </cell>
        </row>
        <row r="76">
          <cell r="B76" t="str">
            <v>ДОД "Флагман"</v>
          </cell>
        </row>
        <row r="77">
          <cell r="B77" t="str">
            <v>Спорт. школа № 1</v>
          </cell>
        </row>
        <row r="78">
          <cell r="B78" t="str">
            <v>Спец. школа № 20</v>
          </cell>
        </row>
        <row r="79">
          <cell r="B79" t="str">
            <v>Интернат № 38</v>
          </cell>
        </row>
        <row r="80">
          <cell r="B80" t="str">
            <v>Лицей № 11</v>
          </cell>
        </row>
        <row r="81">
          <cell r="B81" t="str">
            <v>Лицей № 111</v>
          </cell>
        </row>
        <row r="82">
          <cell r="B82" t="str">
            <v>Лицей № 34</v>
          </cell>
        </row>
        <row r="83">
          <cell r="B83" t="str">
            <v>Лицей № 84</v>
          </cell>
        </row>
        <row r="84">
          <cell r="B84" t="str">
            <v>ЦРЛ</v>
          </cell>
        </row>
        <row r="85">
          <cell r="B85" t="str">
            <v>ЦДиК</v>
          </cell>
        </row>
        <row r="86">
          <cell r="B86" t="str">
            <v>ЦБ</v>
          </cell>
        </row>
        <row r="87">
          <cell r="B87" t="str">
            <v>Школа № 101</v>
          </cell>
        </row>
        <row r="88">
          <cell r="B88" t="str">
            <v>Школа № 103</v>
          </cell>
        </row>
        <row r="89">
          <cell r="B89" t="str">
            <v>Школа № 106</v>
          </cell>
        </row>
        <row r="90">
          <cell r="B90" t="str">
            <v>Школа № 12</v>
          </cell>
        </row>
        <row r="91">
          <cell r="B91" t="str">
            <v>Школа № 16</v>
          </cell>
        </row>
        <row r="92">
          <cell r="B92" t="str">
            <v>Школа № 2</v>
          </cell>
        </row>
        <row r="93">
          <cell r="B93" t="str">
            <v>Школа № 26</v>
          </cell>
        </row>
        <row r="94">
          <cell r="B94" t="str">
            <v>Школа № 31</v>
          </cell>
        </row>
        <row r="95">
          <cell r="B95" t="str">
            <v>Школа № 4</v>
          </cell>
        </row>
        <row r="96">
          <cell r="B96" t="str">
            <v>Школа № 41</v>
          </cell>
        </row>
        <row r="97">
          <cell r="B97" t="str">
            <v>Школа № 52</v>
          </cell>
        </row>
        <row r="98">
          <cell r="B98" t="str">
            <v>Школа № 55</v>
          </cell>
        </row>
        <row r="99">
          <cell r="B99" t="str">
            <v>Школа № 67</v>
          </cell>
        </row>
        <row r="100">
          <cell r="B100" t="str">
            <v>Школа № 72</v>
          </cell>
        </row>
        <row r="101">
          <cell r="B101" t="str">
            <v>Школа № 91</v>
          </cell>
        </row>
        <row r="102">
          <cell r="B102" t="str">
            <v>Школа № 97</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Справочник"/>
      <sheetName val="реестр "/>
      <sheetName val="поставщики"/>
    </sheetNames>
    <sheetDataSet>
      <sheetData sheetId="0">
        <row r="2">
          <cell r="B2" t="str">
            <v>ВСЦ "Патриот"</v>
          </cell>
        </row>
        <row r="3">
          <cell r="B3" t="str">
            <v>ВСШ № 1</v>
          </cell>
        </row>
        <row r="4">
          <cell r="B4" t="str">
            <v>Гимназия № 17</v>
          </cell>
        </row>
        <row r="5">
          <cell r="B5" t="str">
            <v>Гимназия № 44</v>
          </cell>
        </row>
        <row r="6">
          <cell r="B6" t="str">
            <v>Гимназия № 48</v>
          </cell>
        </row>
        <row r="7">
          <cell r="B7" t="str">
            <v>Гимназия № 62</v>
          </cell>
        </row>
        <row r="8">
          <cell r="B8" t="str">
            <v>Гимназия № 70</v>
          </cell>
        </row>
        <row r="9">
          <cell r="B9" t="str">
            <v>ГСЮН</v>
          </cell>
        </row>
        <row r="10">
          <cell r="B10" t="str">
            <v xml:space="preserve"> Детский сад № 1</v>
          </cell>
        </row>
        <row r="11">
          <cell r="B11" t="str">
            <v xml:space="preserve"> Детский сад № 10</v>
          </cell>
        </row>
        <row r="12">
          <cell r="B12" t="str">
            <v>Детский сад № 108</v>
          </cell>
        </row>
        <row r="13">
          <cell r="B13" t="str">
            <v xml:space="preserve"> Детский сад № 11</v>
          </cell>
        </row>
        <row r="14">
          <cell r="B14" t="str">
            <v>Детский сад № 118</v>
          </cell>
        </row>
        <row r="15">
          <cell r="B15" t="str">
            <v>Детский сад № 131</v>
          </cell>
        </row>
        <row r="16">
          <cell r="B16" t="str">
            <v>Детский сад № 133</v>
          </cell>
        </row>
        <row r="17">
          <cell r="B17" t="str">
            <v>Детский сад № 140</v>
          </cell>
        </row>
        <row r="18">
          <cell r="B18" t="str">
            <v>Детский сад № 144</v>
          </cell>
        </row>
        <row r="19">
          <cell r="B19" t="str">
            <v>Детский сад № 150</v>
          </cell>
        </row>
        <row r="20">
          <cell r="B20" t="str">
            <v xml:space="preserve"> Детский сад № 158</v>
          </cell>
        </row>
        <row r="21">
          <cell r="B21" t="str">
            <v xml:space="preserve"> Детский сад № 165</v>
          </cell>
        </row>
        <row r="22">
          <cell r="B22" t="str">
            <v xml:space="preserve"> Детский сад № 172</v>
          </cell>
        </row>
        <row r="23">
          <cell r="B23" t="str">
            <v xml:space="preserve"> Детский сад № 175</v>
          </cell>
        </row>
        <row r="24">
          <cell r="B24" t="str">
            <v xml:space="preserve"> Детский сад № 178</v>
          </cell>
        </row>
        <row r="25">
          <cell r="B25" t="str">
            <v xml:space="preserve"> Детский сад № 18</v>
          </cell>
        </row>
        <row r="26">
          <cell r="B26" t="str">
            <v xml:space="preserve"> Детский сад № 182</v>
          </cell>
        </row>
        <row r="27">
          <cell r="B27" t="str">
            <v xml:space="preserve"> Детский сад № 186</v>
          </cell>
        </row>
        <row r="28">
          <cell r="B28" t="str">
            <v xml:space="preserve"> Детский сад № 190</v>
          </cell>
        </row>
        <row r="29">
          <cell r="B29" t="str">
            <v xml:space="preserve"> Детский сад № 196</v>
          </cell>
        </row>
        <row r="30">
          <cell r="B30" t="str">
            <v xml:space="preserve"> Детский сад № 2</v>
          </cell>
        </row>
        <row r="31">
          <cell r="B31" t="str">
            <v xml:space="preserve"> Детский сад № 22</v>
          </cell>
        </row>
        <row r="32">
          <cell r="B32" t="str">
            <v xml:space="preserve"> Детский сад № 200</v>
          </cell>
        </row>
        <row r="33">
          <cell r="B33" t="str">
            <v xml:space="preserve"> Детский сад № 206</v>
          </cell>
        </row>
        <row r="34">
          <cell r="B34" t="str">
            <v xml:space="preserve"> Детский сад № 208</v>
          </cell>
        </row>
        <row r="35">
          <cell r="B35" t="str">
            <v xml:space="preserve"> Детский сад № 212</v>
          </cell>
        </row>
        <row r="36">
          <cell r="B36" t="str">
            <v xml:space="preserve"> Детский сад № 214</v>
          </cell>
        </row>
        <row r="37">
          <cell r="B37" t="str">
            <v xml:space="preserve"> Детский сад № 215</v>
          </cell>
        </row>
        <row r="38">
          <cell r="B38" t="str">
            <v xml:space="preserve"> Детский сад № 216</v>
          </cell>
        </row>
        <row r="39">
          <cell r="B39" t="str">
            <v xml:space="preserve"> Детский сад № 222</v>
          </cell>
        </row>
        <row r="40">
          <cell r="B40" t="str">
            <v xml:space="preserve"> Детский сад № 224</v>
          </cell>
        </row>
        <row r="41">
          <cell r="B41" t="str">
            <v xml:space="preserve"> Детский сад № 226</v>
          </cell>
        </row>
        <row r="42">
          <cell r="B42" t="str">
            <v xml:space="preserve"> Детский сад № 229</v>
          </cell>
        </row>
        <row r="43">
          <cell r="B43" t="str">
            <v xml:space="preserve"> Детский сад № 231</v>
          </cell>
        </row>
        <row r="44">
          <cell r="B44" t="str">
            <v xml:space="preserve"> Детский сад № 233</v>
          </cell>
        </row>
        <row r="45">
          <cell r="B45" t="str">
            <v xml:space="preserve"> Детский сад № 237</v>
          </cell>
        </row>
        <row r="46">
          <cell r="B46" t="str">
            <v xml:space="preserve"> Детский сад № 238</v>
          </cell>
        </row>
        <row r="47">
          <cell r="B47" t="str">
            <v xml:space="preserve"> Детский сад № 240</v>
          </cell>
        </row>
        <row r="48">
          <cell r="B48" t="str">
            <v xml:space="preserve"> Детский сад № 242</v>
          </cell>
        </row>
        <row r="49">
          <cell r="B49" t="str">
            <v xml:space="preserve"> Детский сад № 248</v>
          </cell>
        </row>
        <row r="50">
          <cell r="B50" t="str">
            <v xml:space="preserve"> Детский сад № 249</v>
          </cell>
        </row>
        <row r="51">
          <cell r="B51" t="str">
            <v xml:space="preserve"> Детский сад № 251</v>
          </cell>
        </row>
        <row r="52">
          <cell r="B52" t="str">
            <v xml:space="preserve"> Детский сад № 26</v>
          </cell>
        </row>
        <row r="53">
          <cell r="B53" t="str">
            <v xml:space="preserve"> Детский сад № 261</v>
          </cell>
        </row>
        <row r="54">
          <cell r="B54" t="str">
            <v xml:space="preserve"> Детский сад № 263</v>
          </cell>
        </row>
        <row r="55">
          <cell r="B55" t="str">
            <v xml:space="preserve"> Детский сад № 266</v>
          </cell>
        </row>
        <row r="56">
          <cell r="B56" t="str">
            <v xml:space="preserve"> Детский сад № 268</v>
          </cell>
        </row>
        <row r="57">
          <cell r="B57" t="str">
            <v xml:space="preserve"> Детский сад № 33</v>
          </cell>
        </row>
        <row r="58">
          <cell r="B58" t="str">
            <v xml:space="preserve"> Детский сад № 35</v>
          </cell>
        </row>
        <row r="59">
          <cell r="B59" t="str">
            <v xml:space="preserve"> Детский сад № 41</v>
          </cell>
        </row>
        <row r="60">
          <cell r="B60" t="str">
            <v xml:space="preserve"> Детский сад № 42</v>
          </cell>
        </row>
        <row r="61">
          <cell r="B61" t="str">
            <v xml:space="preserve"> Детский сад № 44</v>
          </cell>
        </row>
        <row r="62">
          <cell r="B62" t="str">
            <v xml:space="preserve"> Детский сад № 48</v>
          </cell>
        </row>
        <row r="63">
          <cell r="B63" t="str">
            <v xml:space="preserve"> Детский сад № 5</v>
          </cell>
        </row>
        <row r="64">
          <cell r="B64" t="str">
            <v xml:space="preserve"> Детский сад № 54</v>
          </cell>
        </row>
        <row r="65">
          <cell r="B65" t="str">
            <v xml:space="preserve"> Детский сад № 55</v>
          </cell>
        </row>
        <row r="66">
          <cell r="B66" t="str">
            <v xml:space="preserve"> Детский сад № 58</v>
          </cell>
        </row>
        <row r="67">
          <cell r="B67" t="str">
            <v xml:space="preserve"> Детский сад № 6</v>
          </cell>
        </row>
        <row r="68">
          <cell r="B68" t="str">
            <v xml:space="preserve"> Детский сад № 7</v>
          </cell>
        </row>
        <row r="69">
          <cell r="B69" t="str">
            <v xml:space="preserve"> Детский сад № 70</v>
          </cell>
        </row>
        <row r="70">
          <cell r="B70" t="str">
            <v xml:space="preserve"> Детский сад № 74</v>
          </cell>
        </row>
        <row r="71">
          <cell r="B71" t="str">
            <v xml:space="preserve"> Детский сад № 80</v>
          </cell>
        </row>
        <row r="72">
          <cell r="B72" t="str">
            <v xml:space="preserve"> Детский сад № 88</v>
          </cell>
        </row>
        <row r="73">
          <cell r="B73" t="str">
            <v xml:space="preserve"> Детский сад № 9</v>
          </cell>
        </row>
        <row r="74">
          <cell r="B74" t="str">
            <v>Детский дом "Остров надежды"</v>
          </cell>
        </row>
        <row r="75">
          <cell r="B75" t="str">
            <v>Детский дом "Ровесник"</v>
          </cell>
        </row>
        <row r="76">
          <cell r="B76" t="str">
            <v>ДОД "Флагман"</v>
          </cell>
        </row>
        <row r="77">
          <cell r="B77" t="str">
            <v>Спорт. школа № 1</v>
          </cell>
        </row>
        <row r="78">
          <cell r="B78" t="str">
            <v>Спец. школа № 20</v>
          </cell>
        </row>
        <row r="79">
          <cell r="B79" t="str">
            <v>Интернат № 38</v>
          </cell>
        </row>
        <row r="80">
          <cell r="B80" t="str">
            <v>Лицей № 11</v>
          </cell>
        </row>
        <row r="81">
          <cell r="B81" t="str">
            <v>Лицей № 111</v>
          </cell>
        </row>
        <row r="82">
          <cell r="B82" t="str">
            <v>Лицей № 34</v>
          </cell>
        </row>
        <row r="83">
          <cell r="B83" t="str">
            <v>Лицей № 84</v>
          </cell>
        </row>
        <row r="84">
          <cell r="B84" t="str">
            <v>ЦРЛ</v>
          </cell>
        </row>
        <row r="85">
          <cell r="B85" t="str">
            <v>ЦДиК</v>
          </cell>
        </row>
        <row r="86">
          <cell r="B86" t="str">
            <v>ЦБ</v>
          </cell>
        </row>
        <row r="87">
          <cell r="B87" t="str">
            <v>Школа № 101</v>
          </cell>
        </row>
        <row r="88">
          <cell r="B88" t="str">
            <v>Школа № 103</v>
          </cell>
        </row>
        <row r="89">
          <cell r="B89" t="str">
            <v>Школа № 106</v>
          </cell>
        </row>
        <row r="90">
          <cell r="B90" t="str">
            <v>Школа № 12</v>
          </cell>
        </row>
        <row r="91">
          <cell r="B91" t="str">
            <v>Школа № 16</v>
          </cell>
        </row>
        <row r="92">
          <cell r="B92" t="str">
            <v>Школа № 2</v>
          </cell>
        </row>
        <row r="93">
          <cell r="B93" t="str">
            <v>Школа № 26</v>
          </cell>
        </row>
        <row r="94">
          <cell r="B94" t="str">
            <v>Школа № 31</v>
          </cell>
        </row>
        <row r="95">
          <cell r="B95" t="str">
            <v>Школа № 4</v>
          </cell>
        </row>
        <row r="96">
          <cell r="B96" t="str">
            <v>Школа № 41</v>
          </cell>
        </row>
        <row r="97">
          <cell r="B97" t="str">
            <v>Школа № 52</v>
          </cell>
        </row>
        <row r="98">
          <cell r="B98" t="str">
            <v>Школа № 55</v>
          </cell>
        </row>
        <row r="99">
          <cell r="B99" t="str">
            <v>Школа № 67</v>
          </cell>
        </row>
        <row r="100">
          <cell r="B100" t="str">
            <v>Школа № 72</v>
          </cell>
        </row>
        <row r="101">
          <cell r="B101" t="str">
            <v>Школа № 91</v>
          </cell>
        </row>
        <row r="102">
          <cell r="B102" t="str">
            <v>Школа № 97</v>
          </cell>
        </row>
      </sheetData>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Всего по МО пр. №1-1мз "/>
      <sheetName val="молодежь"/>
      <sheetName val="КЖКХ"/>
      <sheetName val="КОИН"/>
      <sheetName val="КООС"/>
      <sheetName val="Спорт"/>
      <sheetName val="КСЗ"/>
      <sheetName val="УКС"/>
      <sheetName val="адм центр"/>
      <sheetName val="Адм Ильин"/>
      <sheetName val="градострой"/>
      <sheetName val="культура"/>
      <sheetName val="утис"/>
      <sheetName val="куми"/>
      <sheetName val="адм кузнецк"/>
      <sheetName val="здрав"/>
      <sheetName val="адм города"/>
      <sheetName val="адм куйб"/>
      <sheetName val="адм зав"/>
      <sheetName val="адм ордж"/>
      <sheetName val="удкх"/>
      <sheetName val="опека"/>
    </sheetNames>
    <sheetDataSet>
      <sheetData sheetId="0" refreshError="1"/>
      <sheetData sheetId="1"/>
      <sheetData sheetId="2">
        <row r="14">
          <cell r="C14">
            <v>1</v>
          </cell>
          <cell r="F14">
            <v>1</v>
          </cell>
          <cell r="J14">
            <v>0</v>
          </cell>
          <cell r="K14">
            <v>1</v>
          </cell>
          <cell r="L14">
            <v>0</v>
          </cell>
          <cell r="M14">
            <v>0</v>
          </cell>
          <cell r="N14">
            <v>360.39600000000002</v>
          </cell>
          <cell r="P14">
            <v>0</v>
          </cell>
          <cell r="Q14">
            <v>360.39600000000002</v>
          </cell>
          <cell r="R14">
            <v>0</v>
          </cell>
          <cell r="S14">
            <v>360.39600000000002</v>
          </cell>
          <cell r="T14">
            <v>0</v>
          </cell>
        </row>
      </sheetData>
      <sheetData sheetId="3">
        <row r="14">
          <cell r="C14">
            <v>204</v>
          </cell>
          <cell r="F14">
            <v>27</v>
          </cell>
          <cell r="J14">
            <v>7</v>
          </cell>
          <cell r="K14">
            <v>2</v>
          </cell>
          <cell r="M14">
            <v>6</v>
          </cell>
          <cell r="N14">
            <v>118151</v>
          </cell>
          <cell r="P14">
            <v>14694</v>
          </cell>
          <cell r="Q14">
            <v>424</v>
          </cell>
          <cell r="R14">
            <v>0</v>
          </cell>
          <cell r="S14">
            <v>424</v>
          </cell>
          <cell r="T14">
            <v>4729</v>
          </cell>
        </row>
      </sheetData>
      <sheetData sheetId="4">
        <row r="14">
          <cell r="C14">
            <v>1</v>
          </cell>
          <cell r="F14">
            <v>1</v>
          </cell>
          <cell r="J14">
            <v>0</v>
          </cell>
          <cell r="K14">
            <v>1</v>
          </cell>
          <cell r="L14">
            <v>0</v>
          </cell>
          <cell r="M14">
            <v>0</v>
          </cell>
          <cell r="N14">
            <v>30.349</v>
          </cell>
          <cell r="P14">
            <v>0</v>
          </cell>
          <cell r="Q14">
            <v>30.349</v>
          </cell>
          <cell r="R14">
            <v>0</v>
          </cell>
          <cell r="S14">
            <v>30.349</v>
          </cell>
          <cell r="T14">
            <v>0</v>
          </cell>
        </row>
      </sheetData>
      <sheetData sheetId="5">
        <row r="14">
          <cell r="C14">
            <v>0</v>
          </cell>
          <cell r="F14">
            <v>0</v>
          </cell>
          <cell r="J14">
            <v>0</v>
          </cell>
          <cell r="M14">
            <v>0</v>
          </cell>
          <cell r="N14">
            <v>0</v>
          </cell>
        </row>
      </sheetData>
      <sheetData sheetId="6">
        <row r="14">
          <cell r="C14">
            <v>7</v>
          </cell>
          <cell r="F14">
            <v>24</v>
          </cell>
          <cell r="J14">
            <v>3</v>
          </cell>
          <cell r="K14">
            <v>8</v>
          </cell>
          <cell r="L14">
            <v>3</v>
          </cell>
          <cell r="M14">
            <v>2</v>
          </cell>
          <cell r="N14">
            <v>686.43000000000006</v>
          </cell>
          <cell r="P14">
            <v>46.67</v>
          </cell>
          <cell r="Q14">
            <v>558.8900000000001</v>
          </cell>
          <cell r="R14">
            <v>22.47</v>
          </cell>
          <cell r="S14">
            <v>558.8900000000001</v>
          </cell>
          <cell r="T14">
            <v>25.619999999999997</v>
          </cell>
        </row>
      </sheetData>
      <sheetData sheetId="7">
        <row r="11">
          <cell r="C11">
            <v>0</v>
          </cell>
          <cell r="D11">
            <v>0</v>
          </cell>
          <cell r="E11">
            <v>0</v>
          </cell>
          <cell r="F11">
            <v>0</v>
          </cell>
          <cell r="H11">
            <v>0</v>
          </cell>
          <cell r="J11">
            <v>0</v>
          </cell>
          <cell r="K11">
            <v>0</v>
          </cell>
          <cell r="L11">
            <v>0</v>
          </cell>
          <cell r="M11">
            <v>0</v>
          </cell>
          <cell r="N11">
            <v>0</v>
          </cell>
          <cell r="P11">
            <v>0</v>
          </cell>
          <cell r="Q11">
            <v>0</v>
          </cell>
          <cell r="R11">
            <v>0</v>
          </cell>
          <cell r="S11">
            <v>0</v>
          </cell>
          <cell r="T11">
            <v>0</v>
          </cell>
        </row>
        <row r="12">
          <cell r="C12">
            <v>0</v>
          </cell>
          <cell r="D12">
            <v>0</v>
          </cell>
          <cell r="E12">
            <v>0</v>
          </cell>
          <cell r="F12">
            <v>0</v>
          </cell>
          <cell r="H12">
            <v>0</v>
          </cell>
          <cell r="J12">
            <v>0</v>
          </cell>
          <cell r="K12">
            <v>0</v>
          </cell>
          <cell r="L12">
            <v>0</v>
          </cell>
          <cell r="M12">
            <v>0</v>
          </cell>
          <cell r="N12">
            <v>0</v>
          </cell>
          <cell r="P12">
            <v>0</v>
          </cell>
          <cell r="Q12">
            <v>0</v>
          </cell>
          <cell r="R12">
            <v>0</v>
          </cell>
          <cell r="S12">
            <v>0</v>
          </cell>
          <cell r="T12">
            <v>0</v>
          </cell>
        </row>
        <row r="13">
          <cell r="C13">
            <v>0</v>
          </cell>
          <cell r="D13">
            <v>0</v>
          </cell>
          <cell r="E13">
            <v>0</v>
          </cell>
          <cell r="F13">
            <v>0</v>
          </cell>
          <cell r="H13">
            <v>0</v>
          </cell>
          <cell r="J13">
            <v>0</v>
          </cell>
          <cell r="K13">
            <v>0</v>
          </cell>
          <cell r="L13">
            <v>0</v>
          </cell>
          <cell r="M13">
            <v>0</v>
          </cell>
          <cell r="N13">
            <v>0</v>
          </cell>
          <cell r="P13">
            <v>0</v>
          </cell>
          <cell r="Q13">
            <v>0</v>
          </cell>
          <cell r="R13">
            <v>0</v>
          </cell>
          <cell r="S13">
            <v>0</v>
          </cell>
          <cell r="T13">
            <v>0</v>
          </cell>
        </row>
        <row r="14">
          <cell r="C14">
            <v>1</v>
          </cell>
          <cell r="F14">
            <v>1</v>
          </cell>
          <cell r="J14">
            <v>0</v>
          </cell>
          <cell r="K14">
            <v>1</v>
          </cell>
          <cell r="L14">
            <v>0</v>
          </cell>
          <cell r="M14">
            <v>0</v>
          </cell>
          <cell r="N14">
            <v>92.07</v>
          </cell>
          <cell r="P14">
            <v>0</v>
          </cell>
          <cell r="Q14">
            <v>92.07</v>
          </cell>
          <cell r="R14">
            <v>0</v>
          </cell>
          <cell r="S14">
            <v>92.07</v>
          </cell>
          <cell r="T14">
            <v>0</v>
          </cell>
        </row>
      </sheetData>
      <sheetData sheetId="8">
        <row r="11">
          <cell r="C11">
            <v>0</v>
          </cell>
          <cell r="D11">
            <v>0</v>
          </cell>
          <cell r="E11">
            <v>0</v>
          </cell>
          <cell r="F11">
            <v>0</v>
          </cell>
          <cell r="H11">
            <v>0</v>
          </cell>
          <cell r="J11">
            <v>0</v>
          </cell>
          <cell r="K11">
            <v>0</v>
          </cell>
          <cell r="L11">
            <v>0</v>
          </cell>
          <cell r="M11">
            <v>0</v>
          </cell>
          <cell r="N11">
            <v>0</v>
          </cell>
          <cell r="P11">
            <v>0</v>
          </cell>
          <cell r="Q11">
            <v>0</v>
          </cell>
          <cell r="R11">
            <v>0</v>
          </cell>
          <cell r="S11">
            <v>0</v>
          </cell>
          <cell r="T11">
            <v>0</v>
          </cell>
        </row>
        <row r="12">
          <cell r="C12">
            <v>0</v>
          </cell>
          <cell r="D12">
            <v>0</v>
          </cell>
          <cell r="E12">
            <v>0</v>
          </cell>
          <cell r="F12">
            <v>0</v>
          </cell>
          <cell r="H12">
            <v>0</v>
          </cell>
          <cell r="J12">
            <v>0</v>
          </cell>
          <cell r="K12">
            <v>0</v>
          </cell>
          <cell r="L12">
            <v>0</v>
          </cell>
          <cell r="M12">
            <v>0</v>
          </cell>
          <cell r="N12">
            <v>0</v>
          </cell>
          <cell r="P12">
            <v>0</v>
          </cell>
          <cell r="Q12">
            <v>0</v>
          </cell>
          <cell r="R12">
            <v>0</v>
          </cell>
          <cell r="S12">
            <v>0</v>
          </cell>
          <cell r="T12">
            <v>0</v>
          </cell>
        </row>
        <row r="13">
          <cell r="C13">
            <v>0</v>
          </cell>
          <cell r="D13">
            <v>0</v>
          </cell>
          <cell r="E13">
            <v>0</v>
          </cell>
          <cell r="F13">
            <v>0</v>
          </cell>
          <cell r="H13">
            <v>0</v>
          </cell>
          <cell r="J13">
            <v>0</v>
          </cell>
          <cell r="K13">
            <v>0</v>
          </cell>
          <cell r="L13">
            <v>0</v>
          </cell>
          <cell r="M13">
            <v>0</v>
          </cell>
          <cell r="N13">
            <v>0</v>
          </cell>
          <cell r="P13">
            <v>0</v>
          </cell>
          <cell r="Q13">
            <v>0</v>
          </cell>
          <cell r="R13">
            <v>0</v>
          </cell>
          <cell r="S13">
            <v>0</v>
          </cell>
          <cell r="T13">
            <v>0</v>
          </cell>
        </row>
        <row r="14">
          <cell r="C14">
            <v>1</v>
          </cell>
          <cell r="F14">
            <v>1</v>
          </cell>
          <cell r="J14">
            <v>0</v>
          </cell>
          <cell r="K14">
            <v>1</v>
          </cell>
          <cell r="L14">
            <v>0</v>
          </cell>
          <cell r="M14">
            <v>0</v>
          </cell>
          <cell r="N14">
            <v>138.81</v>
          </cell>
          <cell r="P14">
            <v>0</v>
          </cell>
          <cell r="Q14">
            <v>138.81</v>
          </cell>
          <cell r="R14">
            <v>0</v>
          </cell>
          <cell r="S14">
            <v>138.81</v>
          </cell>
          <cell r="T14">
            <v>0</v>
          </cell>
        </row>
      </sheetData>
      <sheetData sheetId="9"/>
      <sheetData sheetId="10"/>
      <sheetData sheetId="11"/>
      <sheetData sheetId="12">
        <row r="14">
          <cell r="C14">
            <v>1</v>
          </cell>
          <cell r="F14">
            <v>1</v>
          </cell>
          <cell r="K14">
            <v>1</v>
          </cell>
          <cell r="Q14">
            <v>872.65</v>
          </cell>
          <cell r="S14">
            <v>872.65</v>
          </cell>
        </row>
      </sheetData>
      <sheetData sheetId="13">
        <row r="14">
          <cell r="C14">
            <v>1</v>
          </cell>
          <cell r="F14">
            <v>1</v>
          </cell>
          <cell r="J14">
            <v>0</v>
          </cell>
          <cell r="K14">
            <v>1</v>
          </cell>
          <cell r="L14">
            <v>0</v>
          </cell>
          <cell r="M14">
            <v>0</v>
          </cell>
          <cell r="N14">
            <v>102.3</v>
          </cell>
          <cell r="P14">
            <v>0</v>
          </cell>
          <cell r="Q14">
            <v>102.3</v>
          </cell>
          <cell r="R14">
            <v>0</v>
          </cell>
          <cell r="S14">
            <v>102.3</v>
          </cell>
          <cell r="T14">
            <v>0</v>
          </cell>
        </row>
      </sheetData>
      <sheetData sheetId="14">
        <row r="11">
          <cell r="C11">
            <v>0</v>
          </cell>
        </row>
        <row r="12">
          <cell r="C12">
            <v>0</v>
          </cell>
        </row>
        <row r="13">
          <cell r="C13">
            <v>0</v>
          </cell>
        </row>
        <row r="14">
          <cell r="C14">
            <v>0</v>
          </cell>
          <cell r="F14">
            <v>0</v>
          </cell>
          <cell r="K14">
            <v>0</v>
          </cell>
          <cell r="N14">
            <v>0</v>
          </cell>
          <cell r="Q14">
            <v>0</v>
          </cell>
          <cell r="S14">
            <v>0</v>
          </cell>
        </row>
      </sheetData>
      <sheetData sheetId="15"/>
      <sheetData sheetId="16">
        <row r="14">
          <cell r="C14">
            <v>0</v>
          </cell>
          <cell r="F14">
            <v>0</v>
          </cell>
          <cell r="J14">
            <v>0</v>
          </cell>
          <cell r="K14">
            <v>0</v>
          </cell>
          <cell r="L14">
            <v>0</v>
          </cell>
          <cell r="M14">
            <v>0</v>
          </cell>
          <cell r="N14">
            <v>0</v>
          </cell>
          <cell r="P14">
            <v>0</v>
          </cell>
          <cell r="Q14">
            <v>0</v>
          </cell>
          <cell r="R14">
            <v>0</v>
          </cell>
          <cell r="S14">
            <v>0</v>
          </cell>
          <cell r="T14">
            <v>0</v>
          </cell>
        </row>
      </sheetData>
      <sheetData sheetId="17"/>
      <sheetData sheetId="18">
        <row r="14">
          <cell r="C14">
            <v>1</v>
          </cell>
          <cell r="K14">
            <v>1</v>
          </cell>
          <cell r="M14">
            <v>0</v>
          </cell>
          <cell r="N14">
            <v>204.6</v>
          </cell>
          <cell r="Q14">
            <v>204.6</v>
          </cell>
          <cell r="S14">
            <v>204.6</v>
          </cell>
        </row>
      </sheetData>
      <sheetData sheetId="19"/>
      <sheetData sheetId="20"/>
      <sheetData sheetId="2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hyperlink" Target="mailto:mdoy84@gmail.ru" TargetMode="External"/><Relationship Id="rId299" Type="http://schemas.openxmlformats.org/officeDocument/2006/relationships/hyperlink" Target="mailto:66school@mail.ru" TargetMode="External"/><Relationship Id="rId303" Type="http://schemas.openxmlformats.org/officeDocument/2006/relationships/hyperlink" Target="mailto:mdou222@mail.ru" TargetMode="External"/><Relationship Id="rId21" Type="http://schemas.openxmlformats.org/officeDocument/2006/relationships/hyperlink" Target="mailto:sch101nov@mail.ru" TargetMode="External"/><Relationship Id="rId42" Type="http://schemas.openxmlformats.org/officeDocument/2006/relationships/hyperlink" Target="mailto:detsad185@mail.ru" TargetMode="External"/><Relationship Id="rId63" Type="http://schemas.openxmlformats.org/officeDocument/2006/relationships/hyperlink" Target="mailto:school93nvkz@mail.ru" TargetMode="External"/><Relationship Id="rId84" Type="http://schemas.openxmlformats.org/officeDocument/2006/relationships/hyperlink" Target="mailto:rjabinka276@mail.ru" TargetMode="External"/><Relationship Id="rId138" Type="http://schemas.openxmlformats.org/officeDocument/2006/relationships/hyperlink" Target="mailto:sch38_nkz@mail.ru" TargetMode="External"/><Relationship Id="rId159" Type="http://schemas.openxmlformats.org/officeDocument/2006/relationships/hyperlink" Target="mailto:muslimova_80@mail.ru" TargetMode="External"/><Relationship Id="rId170" Type="http://schemas.openxmlformats.org/officeDocument/2006/relationships/hyperlink" Target="mailto:ord_org@admnkz.info" TargetMode="External"/><Relationship Id="rId191" Type="http://schemas.openxmlformats.org/officeDocument/2006/relationships/hyperlink" Target="mailto:bobkova173@mail.ru" TargetMode="External"/><Relationship Id="rId205" Type="http://schemas.openxmlformats.org/officeDocument/2006/relationships/hyperlink" Target="mailto:school5-nvkz@rambler.ru" TargetMode="External"/><Relationship Id="rId226" Type="http://schemas.openxmlformats.org/officeDocument/2006/relationships/hyperlink" Target="mailto:mbdou96@mail.ru" TargetMode="External"/><Relationship Id="rId247" Type="http://schemas.openxmlformats.org/officeDocument/2006/relationships/hyperlink" Target="mailto:bitmokaevaelena@mail.ru" TargetMode="External"/><Relationship Id="rId107" Type="http://schemas.openxmlformats.org/officeDocument/2006/relationships/hyperlink" Target="mailto:detskisad245@yandex.ru" TargetMode="External"/><Relationship Id="rId268" Type="http://schemas.openxmlformats.org/officeDocument/2006/relationships/hyperlink" Target="mailto:inessa612@mail.ru" TargetMode="External"/><Relationship Id="rId289" Type="http://schemas.openxmlformats.org/officeDocument/2006/relationships/hyperlink" Target="mailto:internat82@yandex.ru" TargetMode="External"/><Relationship Id="rId11" Type="http://schemas.openxmlformats.org/officeDocument/2006/relationships/hyperlink" Target="mailto:kcsonzrnvkz@yandex.ru" TargetMode="External"/><Relationship Id="rId32" Type="http://schemas.openxmlformats.org/officeDocument/2006/relationships/hyperlink" Target="mailto:doy-128@mail.ru" TargetMode="External"/><Relationship Id="rId53" Type="http://schemas.openxmlformats.org/officeDocument/2006/relationships/hyperlink" Target="mailto:school5-nvkz@rambler.ru" TargetMode="External"/><Relationship Id="rId74" Type="http://schemas.openxmlformats.org/officeDocument/2006/relationships/hyperlink" Target="mailto:detskijjsad452011@yandex.ru" TargetMode="External"/><Relationship Id="rId128" Type="http://schemas.openxmlformats.org/officeDocument/2006/relationships/hyperlink" Target="mailto:koin@admnkz,info" TargetMode="External"/><Relationship Id="rId149" Type="http://schemas.openxmlformats.org/officeDocument/2006/relationships/hyperlink" Target="mailto:stom5nkz@mail.ru" TargetMode="External"/><Relationship Id="rId314" Type="http://schemas.openxmlformats.org/officeDocument/2006/relationships/vmlDrawing" Target="../drawings/vmlDrawing1.vml"/><Relationship Id="rId5" Type="http://schemas.openxmlformats.org/officeDocument/2006/relationships/hyperlink" Target="mailto:gmc-socium@mail.ru" TargetMode="External"/><Relationship Id="rId95" Type="http://schemas.openxmlformats.org/officeDocument/2006/relationships/hyperlink" Target="mailto:school_56@mail.ru" TargetMode="External"/><Relationship Id="rId160" Type="http://schemas.openxmlformats.org/officeDocument/2006/relationships/hyperlink" Target="mailto:kcson_3843@mail.ru" TargetMode="External"/><Relationship Id="rId181" Type="http://schemas.openxmlformats.org/officeDocument/2006/relationships/hyperlink" Target="mailto:mdou91@mail.ru" TargetMode="External"/><Relationship Id="rId216" Type="http://schemas.openxmlformats.org/officeDocument/2006/relationships/hyperlink" Target="mailto:ddt4_nkz@mail.ru" TargetMode="External"/><Relationship Id="rId237" Type="http://schemas.openxmlformats.org/officeDocument/2006/relationships/hyperlink" Target="mailto:pritomsc28@mail.ru" TargetMode="External"/><Relationship Id="rId258" Type="http://schemas.openxmlformats.org/officeDocument/2006/relationships/hyperlink" Target="mailto:ds158@bk.ru" TargetMode="External"/><Relationship Id="rId279" Type="http://schemas.openxmlformats.org/officeDocument/2006/relationships/hyperlink" Target="mailto:rjabinka276@mail.ru" TargetMode="External"/><Relationship Id="rId22" Type="http://schemas.openxmlformats.org/officeDocument/2006/relationships/hyperlink" Target="mailto:litcey111@yandex.ru" TargetMode="External"/><Relationship Id="rId43" Type="http://schemas.openxmlformats.org/officeDocument/2006/relationships/hyperlink" Target="mailto:kindergarden193@mail.ru" TargetMode="External"/><Relationship Id="rId64" Type="http://schemas.openxmlformats.org/officeDocument/2006/relationships/hyperlink" Target="mailto:moy_102@mail.ru" TargetMode="External"/><Relationship Id="rId118" Type="http://schemas.openxmlformats.org/officeDocument/2006/relationships/hyperlink" Target="mailto:nashashkola53@yandex.ru" TargetMode="External"/><Relationship Id="rId139" Type="http://schemas.openxmlformats.org/officeDocument/2006/relationships/hyperlink" Target="mailto:dou229_nvkz@mail.ru" TargetMode="External"/><Relationship Id="rId290" Type="http://schemas.openxmlformats.org/officeDocument/2006/relationships/hyperlink" Target="mailto:oss07@bk.ru" TargetMode="External"/><Relationship Id="rId304" Type="http://schemas.openxmlformats.org/officeDocument/2006/relationships/hyperlink" Target="mailto:sch38_nkz@mail.ru" TargetMode="External"/><Relationship Id="rId85" Type="http://schemas.openxmlformats.org/officeDocument/2006/relationships/hyperlink" Target="mailto:school-6-nvkz@mail.ru" TargetMode="External"/><Relationship Id="rId150" Type="http://schemas.openxmlformats.org/officeDocument/2006/relationships/hyperlink" Target="mailto:vfd@online,nkz,ru" TargetMode="External"/><Relationship Id="rId171" Type="http://schemas.openxmlformats.org/officeDocument/2006/relationships/hyperlink" Target="mailto:info@gkh-nk.ru" TargetMode="External"/><Relationship Id="rId192" Type="http://schemas.openxmlformats.org/officeDocument/2006/relationships/hyperlink" Target="mailto:mdoy177@yandex.ru" TargetMode="External"/><Relationship Id="rId206" Type="http://schemas.openxmlformats.org/officeDocument/2006/relationships/hyperlink" Target="mailto:sh18nvkz@yandex.ru" TargetMode="External"/><Relationship Id="rId227" Type="http://schemas.openxmlformats.org/officeDocument/2006/relationships/hyperlink" Target="mailto:duts-ygolok@yandex.ru" TargetMode="External"/><Relationship Id="rId248" Type="http://schemas.openxmlformats.org/officeDocument/2006/relationships/hyperlink" Target="mailto:dou-125@yandex.ru" TargetMode="External"/><Relationship Id="rId269" Type="http://schemas.openxmlformats.org/officeDocument/2006/relationships/hyperlink" Target="mailto:detskijjsad452011@yandex.ru" TargetMode="External"/><Relationship Id="rId12" Type="http://schemas.openxmlformats.org/officeDocument/2006/relationships/hyperlink" Target="mailto:beregn@bk.ru" TargetMode="External"/><Relationship Id="rId33" Type="http://schemas.openxmlformats.org/officeDocument/2006/relationships/hyperlink" Target="mailto:detsad156@yandex.ru" TargetMode="External"/><Relationship Id="rId108" Type="http://schemas.openxmlformats.org/officeDocument/2006/relationships/hyperlink" Target="mailto:mdouds19@mail.ru" TargetMode="External"/><Relationship Id="rId129" Type="http://schemas.openxmlformats.org/officeDocument/2006/relationships/hyperlink" Target="mailto:kompit360090@mail.ru" TargetMode="External"/><Relationship Id="rId280" Type="http://schemas.openxmlformats.org/officeDocument/2006/relationships/hyperlink" Target="mailto:school-6-nvkz@mail.ru" TargetMode="External"/><Relationship Id="rId315" Type="http://schemas.openxmlformats.org/officeDocument/2006/relationships/comments" Target="../comments1.xml"/><Relationship Id="rId54" Type="http://schemas.openxmlformats.org/officeDocument/2006/relationships/hyperlink" Target="mailto:wsh-17@mail.ru" TargetMode="External"/><Relationship Id="rId75" Type="http://schemas.openxmlformats.org/officeDocument/2006/relationships/hyperlink" Target="mailto:detskijsad-15@yandex.ru" TargetMode="External"/><Relationship Id="rId96" Type="http://schemas.openxmlformats.org/officeDocument/2006/relationships/hyperlink" Target="mailto:abashevo61@rambler.ru" TargetMode="External"/><Relationship Id="rId140" Type="http://schemas.openxmlformats.org/officeDocument/2006/relationships/hyperlink" Target="mailto:detdom5@inbox.ru" TargetMode="External"/><Relationship Id="rId161" Type="http://schemas.openxmlformats.org/officeDocument/2006/relationships/hyperlink" Target="mailto:kcsonzrnvkz@yandex.ru" TargetMode="External"/><Relationship Id="rId182" Type="http://schemas.openxmlformats.org/officeDocument/2006/relationships/hyperlink" Target="mailto:ya.mdou103@yandex.ru" TargetMode="External"/><Relationship Id="rId217" Type="http://schemas.openxmlformats.org/officeDocument/2006/relationships/hyperlink" Target="mailto:syn2-nk@mail.ru" TargetMode="External"/><Relationship Id="rId6" Type="http://schemas.openxmlformats.org/officeDocument/2006/relationships/hyperlink" Target="mailto:kgzr@rdtc.ru" TargetMode="External"/><Relationship Id="rId238" Type="http://schemas.openxmlformats.org/officeDocument/2006/relationships/hyperlink" Target="mailto:shkola29@inbox.ru" TargetMode="External"/><Relationship Id="rId259" Type="http://schemas.openxmlformats.org/officeDocument/2006/relationships/hyperlink" Target="mailto:dou237@mail.ru" TargetMode="External"/><Relationship Id="rId23" Type="http://schemas.openxmlformats.org/officeDocument/2006/relationships/hyperlink" Target="mailto:patriot_nvkz@mail.ru" TargetMode="External"/><Relationship Id="rId119" Type="http://schemas.openxmlformats.org/officeDocument/2006/relationships/hyperlink" Target="mailto:cheburashka7518@rambler.ru" TargetMode="External"/><Relationship Id="rId270" Type="http://schemas.openxmlformats.org/officeDocument/2006/relationships/hyperlink" Target="mailto:detskijsad-15@yandex.ru" TargetMode="External"/><Relationship Id="rId291" Type="http://schemas.openxmlformats.org/officeDocument/2006/relationships/hyperlink" Target="mailto:shkola-centr@mail.ru" TargetMode="External"/><Relationship Id="rId305" Type="http://schemas.openxmlformats.org/officeDocument/2006/relationships/hyperlink" Target="mailto:dou229_nvkz@mail.ru" TargetMode="External"/><Relationship Id="rId44" Type="http://schemas.openxmlformats.org/officeDocument/2006/relationships/hyperlink" Target="mailto:detsad194@yandex.ru" TargetMode="External"/><Relationship Id="rId65" Type="http://schemas.openxmlformats.org/officeDocument/2006/relationships/hyperlink" Target="mailto:ddt4_nkz@mail.ru" TargetMode="External"/><Relationship Id="rId86" Type="http://schemas.openxmlformats.org/officeDocument/2006/relationships/hyperlink" Target="mailto:schkola43-2014@yandex.ru" TargetMode="External"/><Relationship Id="rId130" Type="http://schemas.openxmlformats.org/officeDocument/2006/relationships/hyperlink" Target="mailto:mail@dtkrupskoy.ru" TargetMode="External"/><Relationship Id="rId151" Type="http://schemas.openxmlformats.org/officeDocument/2006/relationships/hyperlink" Target="mailto:stom4.nk@mail.ru" TargetMode="External"/><Relationship Id="rId172" Type="http://schemas.openxmlformats.org/officeDocument/2006/relationships/hyperlink" Target="mailto:deznk@mail.ru" TargetMode="External"/><Relationship Id="rId193" Type="http://schemas.openxmlformats.org/officeDocument/2006/relationships/hyperlink" Target="mailto:mbdoy184@yandex.ru" TargetMode="External"/><Relationship Id="rId207" Type="http://schemas.openxmlformats.org/officeDocument/2006/relationships/hyperlink" Target="mailto:samsung_52a@mail.ru" TargetMode="External"/><Relationship Id="rId228" Type="http://schemas.openxmlformats.org/officeDocument/2006/relationships/hyperlink" Target="mailto:shkola60-kuz@yandex.ru" TargetMode="External"/><Relationship Id="rId249" Type="http://schemas.openxmlformats.org/officeDocument/2006/relationships/hyperlink" Target="mailto:ds259@bk.ru" TargetMode="External"/><Relationship Id="rId13" Type="http://schemas.openxmlformats.org/officeDocument/2006/relationships/hyperlink" Target="mailto:pstar2008@rambler.ru" TargetMode="External"/><Relationship Id="rId109" Type="http://schemas.openxmlformats.org/officeDocument/2006/relationships/hyperlink" Target="mailto:d_SAD97@mail.ru" TargetMode="External"/><Relationship Id="rId260" Type="http://schemas.openxmlformats.org/officeDocument/2006/relationships/hyperlink" Target="mid:ds.54@yandex.ru" TargetMode="External"/><Relationship Id="rId281" Type="http://schemas.openxmlformats.org/officeDocument/2006/relationships/hyperlink" Target="mailto:schkola43-2014@yandex.ru" TargetMode="External"/><Relationship Id="rId34" Type="http://schemas.openxmlformats.org/officeDocument/2006/relationships/hyperlink" Target="mailto:mdou147nvkz@yandex.ru" TargetMode="External"/><Relationship Id="rId55" Type="http://schemas.openxmlformats.org/officeDocument/2006/relationships/hyperlink" Target="mailto:sh18nvkz@yandex.ru" TargetMode="External"/><Relationship Id="rId76" Type="http://schemas.openxmlformats.org/officeDocument/2006/relationships/hyperlink" Target="mailto:Tepliashina.Tanya@yandex.ru" TargetMode="External"/><Relationship Id="rId97" Type="http://schemas.openxmlformats.org/officeDocument/2006/relationships/hyperlink" Target="mailto:sut2-nkz@mail.ru" TargetMode="External"/><Relationship Id="rId120" Type="http://schemas.openxmlformats.org/officeDocument/2006/relationships/hyperlink" Target="mailto:elena-d.s.137@rambler.ru" TargetMode="External"/><Relationship Id="rId141" Type="http://schemas.openxmlformats.org/officeDocument/2006/relationships/hyperlink" Target="mailto:nata20-07@mail.ru" TargetMode="External"/><Relationship Id="rId7" Type="http://schemas.openxmlformats.org/officeDocument/2006/relationships/hyperlink" Target="mailto:kuz_priem@admnkz.info$" TargetMode="External"/><Relationship Id="rId162" Type="http://schemas.openxmlformats.org/officeDocument/2006/relationships/hyperlink" Target="mailto:beregn@bk.ru" TargetMode="External"/><Relationship Id="rId183" Type="http://schemas.openxmlformats.org/officeDocument/2006/relationships/hyperlink" Target="mailto:detsad117@yandex.ru" TargetMode="External"/><Relationship Id="rId218" Type="http://schemas.openxmlformats.org/officeDocument/2006/relationships/hyperlink" Target="mailto:dussh-3nvkz@mail.ru" TargetMode="External"/><Relationship Id="rId239" Type="http://schemas.openxmlformats.org/officeDocument/2006/relationships/hyperlink" Target="mailto:scool86nvkz@mail.ru" TargetMode="External"/><Relationship Id="rId250" Type="http://schemas.openxmlformats.org/officeDocument/2006/relationships/hyperlink" Target="mailto:mbdou-20@mail.ru" TargetMode="External"/><Relationship Id="rId271" Type="http://schemas.openxmlformats.org/officeDocument/2006/relationships/hyperlink" Target="mailto:Tepliashina.Tanya@yandex.ru" TargetMode="External"/><Relationship Id="rId292" Type="http://schemas.openxmlformats.org/officeDocument/2006/relationships/hyperlink" Target="mailto:dc254@mail.ru" TargetMode="External"/><Relationship Id="rId306" Type="http://schemas.openxmlformats.org/officeDocument/2006/relationships/hyperlink" Target="mailto:detdom5@inbox.ru" TargetMode="External"/><Relationship Id="rId24" Type="http://schemas.openxmlformats.org/officeDocument/2006/relationships/hyperlink" Target="mailto:volodina_op@mail.ru" TargetMode="External"/><Relationship Id="rId45" Type="http://schemas.openxmlformats.org/officeDocument/2006/relationships/hyperlink" Target="mailto:detsad195@yandex.ru" TargetMode="External"/><Relationship Id="rId66" Type="http://schemas.openxmlformats.org/officeDocument/2006/relationships/hyperlink" Target="mailto:syn2-nk@mail.ru" TargetMode="External"/><Relationship Id="rId87" Type="http://schemas.openxmlformats.org/officeDocument/2006/relationships/hyperlink" Target="mailto:ddt_2@bk.ru" TargetMode="External"/><Relationship Id="rId110" Type="http://schemas.openxmlformats.org/officeDocument/2006/relationships/hyperlink" Target="mailto:detskisad243@mail.ru" TargetMode="External"/><Relationship Id="rId131" Type="http://schemas.openxmlformats.org/officeDocument/2006/relationships/hyperlink" Target="mailto:matyuqina.i@mail.ru" TargetMode="External"/><Relationship Id="rId61" Type="http://schemas.openxmlformats.org/officeDocument/2006/relationships/hyperlink" Target="mailto:school79nvk@mail.ru" TargetMode="External"/><Relationship Id="rId82" Type="http://schemas.openxmlformats.org/officeDocument/2006/relationships/hyperlink" Target="mailto:1407720@rambler.ru" TargetMode="External"/><Relationship Id="rId152" Type="http://schemas.openxmlformats.org/officeDocument/2006/relationships/hyperlink" Target="mailto:kumi@admnkz.info" TargetMode="External"/><Relationship Id="rId173" Type="http://schemas.openxmlformats.org/officeDocument/2006/relationships/hyperlink" Target="mailto:otd_contract@admnkz.info" TargetMode="External"/><Relationship Id="rId194" Type="http://schemas.openxmlformats.org/officeDocument/2006/relationships/hyperlink" Target="mailto:detsad185@mail.ru" TargetMode="External"/><Relationship Id="rId199" Type="http://schemas.openxmlformats.org/officeDocument/2006/relationships/hyperlink" Target="mailto:det_sad204@mail.ru" TargetMode="External"/><Relationship Id="rId203" Type="http://schemas.openxmlformats.org/officeDocument/2006/relationships/hyperlink" Target="mailto:det_sad_221@mail.ru" TargetMode="External"/><Relationship Id="rId208" Type="http://schemas.openxmlformats.org/officeDocument/2006/relationships/hyperlink" Target="mailto:school_3300@mail.ru" TargetMode="External"/><Relationship Id="rId229" Type="http://schemas.openxmlformats.org/officeDocument/2006/relationships/hyperlink" Target="mailto:school64@list.ru" TargetMode="External"/><Relationship Id="rId19" Type="http://schemas.openxmlformats.org/officeDocument/2006/relationships/hyperlink" Target="mid:ds.54@yandex.ru" TargetMode="External"/><Relationship Id="rId224" Type="http://schemas.openxmlformats.org/officeDocument/2006/relationships/hyperlink" Target="mailto:annazimn@mail.ru" TargetMode="External"/><Relationship Id="rId240" Type="http://schemas.openxmlformats.org/officeDocument/2006/relationships/hyperlink" Target="mailto:mdou203@mail.ru" TargetMode="External"/><Relationship Id="rId245" Type="http://schemas.openxmlformats.org/officeDocument/2006/relationships/hyperlink" Target="mailto:detskisad243@mail.ru" TargetMode="External"/><Relationship Id="rId261" Type="http://schemas.openxmlformats.org/officeDocument/2006/relationships/hyperlink" Target="mailto:sch55.nvkz@mail.ru" TargetMode="External"/><Relationship Id="rId266" Type="http://schemas.openxmlformats.org/officeDocument/2006/relationships/hyperlink" Target="mailto:detsad4kv@mail.ru" TargetMode="External"/><Relationship Id="rId287" Type="http://schemas.openxmlformats.org/officeDocument/2006/relationships/hyperlink" Target="mailto:detsad188@mail.ru" TargetMode="External"/><Relationship Id="rId14" Type="http://schemas.openxmlformats.org/officeDocument/2006/relationships/hyperlink" Target="mailto:borjak@rdtc.ru" TargetMode="External"/><Relationship Id="rId30" Type="http://schemas.openxmlformats.org/officeDocument/2006/relationships/hyperlink" Target="mailto:ya.mdou103@yandex.ru" TargetMode="External"/><Relationship Id="rId35" Type="http://schemas.openxmlformats.org/officeDocument/2006/relationships/hyperlink" Target="mailto:dou157@yandex.ru" TargetMode="External"/><Relationship Id="rId56" Type="http://schemas.openxmlformats.org/officeDocument/2006/relationships/hyperlink" Target="mailto:samsung_52a@mail.ru" TargetMode="External"/><Relationship Id="rId77" Type="http://schemas.openxmlformats.org/officeDocument/2006/relationships/hyperlink" Target="mailto:detcad115@mail.ru" TargetMode="External"/><Relationship Id="rId100" Type="http://schemas.openxmlformats.org/officeDocument/2006/relationships/hyperlink" Target="mailto:licey76@mail.ru" TargetMode="External"/><Relationship Id="rId105" Type="http://schemas.openxmlformats.org/officeDocument/2006/relationships/hyperlink" Target="mailto:mdou203@mail.ru" TargetMode="External"/><Relationship Id="rId126" Type="http://schemas.openxmlformats.org/officeDocument/2006/relationships/hyperlink" Target="mailto:dc254@mail.ru" TargetMode="External"/><Relationship Id="rId147" Type="http://schemas.openxmlformats.org/officeDocument/2006/relationships/hyperlink" Target="mailto:stom1nkz@yandex.ru" TargetMode="External"/><Relationship Id="rId168" Type="http://schemas.openxmlformats.org/officeDocument/2006/relationships/hyperlink" Target="mailto:gmc-socium@mail.ru" TargetMode="External"/><Relationship Id="rId282" Type="http://schemas.openxmlformats.org/officeDocument/2006/relationships/hyperlink" Target="mailto:ddt_2@bk.ru" TargetMode="External"/><Relationship Id="rId312" Type="http://schemas.openxmlformats.org/officeDocument/2006/relationships/hyperlink" Target="mailto:kuz_org@admnkz,info" TargetMode="External"/><Relationship Id="rId8" Type="http://schemas.openxmlformats.org/officeDocument/2006/relationships/hyperlink" Target="mailto:zakupki@ksz-nk.ru" TargetMode="External"/><Relationship Id="rId51" Type="http://schemas.openxmlformats.org/officeDocument/2006/relationships/hyperlink" Target="mailto:det_sad_221@mail.ru" TargetMode="External"/><Relationship Id="rId72" Type="http://schemas.openxmlformats.org/officeDocument/2006/relationships/hyperlink" Target="mailto:mdoudetsad73@yandex.ru" TargetMode="External"/><Relationship Id="rId93" Type="http://schemas.openxmlformats.org/officeDocument/2006/relationships/hyperlink" Target="mailto:shkola60-kuz@yandex.ru" TargetMode="External"/><Relationship Id="rId98" Type="http://schemas.openxmlformats.org/officeDocument/2006/relationships/hyperlink" Target="mailto:Licey27@yandex.ru" TargetMode="External"/><Relationship Id="rId121" Type="http://schemas.openxmlformats.org/officeDocument/2006/relationships/hyperlink" Target="mailto:detsad188@mail.ru" TargetMode="External"/><Relationship Id="rId142" Type="http://schemas.openxmlformats.org/officeDocument/2006/relationships/hyperlink" Target="mailto:blindshool106@yandex.ru" TargetMode="External"/><Relationship Id="rId163" Type="http://schemas.openxmlformats.org/officeDocument/2006/relationships/hyperlink" Target="mailto:pstar2008@rambler.ru" TargetMode="External"/><Relationship Id="rId184" Type="http://schemas.openxmlformats.org/officeDocument/2006/relationships/hyperlink" Target="mailto:doy-128@mail.ru" TargetMode="External"/><Relationship Id="rId189" Type="http://schemas.openxmlformats.org/officeDocument/2006/relationships/hyperlink" Target="mailto:korablik168@mail.ru" TargetMode="External"/><Relationship Id="rId219" Type="http://schemas.openxmlformats.org/officeDocument/2006/relationships/hyperlink" Target="mailto:cttmeridian@yandex.ru" TargetMode="External"/><Relationship Id="rId3" Type="http://schemas.openxmlformats.org/officeDocument/2006/relationships/hyperlink" Target="mailto:zav_org@admnkz.info" TargetMode="External"/><Relationship Id="rId214" Type="http://schemas.openxmlformats.org/officeDocument/2006/relationships/hyperlink" Target="mailto:school93nvkz@mail.ru" TargetMode="External"/><Relationship Id="rId230" Type="http://schemas.openxmlformats.org/officeDocument/2006/relationships/hyperlink" Target="mailto:school_56@mail.ru" TargetMode="External"/><Relationship Id="rId235" Type="http://schemas.openxmlformats.org/officeDocument/2006/relationships/hyperlink" Target="mailto:licey76@mail.ru" TargetMode="External"/><Relationship Id="rId251" Type="http://schemas.openxmlformats.org/officeDocument/2006/relationships/hyperlink" Target="mailto:detskisad124@mail.ru" TargetMode="External"/><Relationship Id="rId256" Type="http://schemas.openxmlformats.org/officeDocument/2006/relationships/hyperlink" Target="mailto:mdoy84@gmail.ru" TargetMode="External"/><Relationship Id="rId277" Type="http://schemas.openxmlformats.org/officeDocument/2006/relationships/hyperlink" Target="mailto:1407720@rambler.ru" TargetMode="External"/><Relationship Id="rId298" Type="http://schemas.openxmlformats.org/officeDocument/2006/relationships/hyperlink" Target="mailto:sk-80@yandex" TargetMode="External"/><Relationship Id="rId25" Type="http://schemas.openxmlformats.org/officeDocument/2006/relationships/hyperlink" Target="mailto:welcom61@mail.ru" TargetMode="External"/><Relationship Id="rId46" Type="http://schemas.openxmlformats.org/officeDocument/2006/relationships/hyperlink" Target="mailto:teremok198@mail.ru" TargetMode="External"/><Relationship Id="rId67" Type="http://schemas.openxmlformats.org/officeDocument/2006/relationships/hyperlink" Target="mailto:dussh-3nvkz@mail.ru" TargetMode="External"/><Relationship Id="rId116" Type="http://schemas.openxmlformats.org/officeDocument/2006/relationships/hyperlink" Target="mailto:shkola.dush5@yandex.ru" TargetMode="External"/><Relationship Id="rId137" Type="http://schemas.openxmlformats.org/officeDocument/2006/relationships/hyperlink" Target="mailto:mdou222@mail.ru" TargetMode="External"/><Relationship Id="rId158" Type="http://schemas.openxmlformats.org/officeDocument/2006/relationships/hyperlink" Target="mailto:zakupki@ksz-nk.ru" TargetMode="External"/><Relationship Id="rId272" Type="http://schemas.openxmlformats.org/officeDocument/2006/relationships/hyperlink" Target="mailto:detcad115@mail.ru" TargetMode="External"/><Relationship Id="rId293" Type="http://schemas.openxmlformats.org/officeDocument/2006/relationships/hyperlink" Target="mailto:mail@cbkoin.ru" TargetMode="External"/><Relationship Id="rId302" Type="http://schemas.openxmlformats.org/officeDocument/2006/relationships/hyperlink" Target="mailto:ds.212@mail.ru" TargetMode="External"/><Relationship Id="rId307" Type="http://schemas.openxmlformats.org/officeDocument/2006/relationships/hyperlink" Target="mailto:nata20-07@mail.ru" TargetMode="External"/><Relationship Id="rId20" Type="http://schemas.openxmlformats.org/officeDocument/2006/relationships/hyperlink" Target="mailto:sch55.nvkz@mail.ru" TargetMode="External"/><Relationship Id="rId41" Type="http://schemas.openxmlformats.org/officeDocument/2006/relationships/hyperlink" Target="mailto:mbdoy184@yandex.ru" TargetMode="External"/><Relationship Id="rId62" Type="http://schemas.openxmlformats.org/officeDocument/2006/relationships/hyperlink" Target="mailto:ru892007@rambler.ru" TargetMode="External"/><Relationship Id="rId83" Type="http://schemas.openxmlformats.org/officeDocument/2006/relationships/hyperlink" Target="mailto:rechetnikovasv@mail.ru" TargetMode="External"/><Relationship Id="rId88" Type="http://schemas.openxmlformats.org/officeDocument/2006/relationships/hyperlink" Target="mailto:olgavik1973@bk.ru" TargetMode="External"/><Relationship Id="rId111" Type="http://schemas.openxmlformats.org/officeDocument/2006/relationships/hyperlink" Target="mailto:detskiisad43@yandex.ru" TargetMode="External"/><Relationship Id="rId132" Type="http://schemas.openxmlformats.org/officeDocument/2006/relationships/hyperlink" Target="mailto:sk-80@yandex" TargetMode="External"/><Relationship Id="rId153" Type="http://schemas.openxmlformats.org/officeDocument/2006/relationships/hyperlink" Target="mailto:sportkomnk@yandex.ru" TargetMode="External"/><Relationship Id="rId174" Type="http://schemas.openxmlformats.org/officeDocument/2006/relationships/hyperlink" Target="mailto:kgzr@rdtc.ru" TargetMode="External"/><Relationship Id="rId179" Type="http://schemas.openxmlformats.org/officeDocument/2006/relationships/hyperlink" Target="mailto:nkzdetsad76@yandex.ru" TargetMode="External"/><Relationship Id="rId195" Type="http://schemas.openxmlformats.org/officeDocument/2006/relationships/hyperlink" Target="mailto:kindergarden193@mail.ru" TargetMode="External"/><Relationship Id="rId209" Type="http://schemas.openxmlformats.org/officeDocument/2006/relationships/hyperlink" Target="mailto:licey35@ngs.ru" TargetMode="External"/><Relationship Id="rId190" Type="http://schemas.openxmlformats.org/officeDocument/2006/relationships/hyperlink" Target="mailto:det.sad-169@mail.ru" TargetMode="External"/><Relationship Id="rId204" Type="http://schemas.openxmlformats.org/officeDocument/2006/relationships/hyperlink" Target="mailto:teremok272@mail.ru" TargetMode="External"/><Relationship Id="rId220" Type="http://schemas.openxmlformats.org/officeDocument/2006/relationships/hyperlink" Target="mailto:krepish-nvkz@yandex.ru" TargetMode="External"/><Relationship Id="rId225" Type="http://schemas.openxmlformats.org/officeDocument/2006/relationships/hyperlink" Target="mailto:ds239nov@mail.ru" TargetMode="External"/><Relationship Id="rId241" Type="http://schemas.openxmlformats.org/officeDocument/2006/relationships/hyperlink" Target="mailto:mdoy36@yandex.ru" TargetMode="External"/><Relationship Id="rId246" Type="http://schemas.openxmlformats.org/officeDocument/2006/relationships/hyperlink" Target="mailto:detskiisad43@yandex.ru" TargetMode="External"/><Relationship Id="rId267" Type="http://schemas.openxmlformats.org/officeDocument/2006/relationships/hyperlink" Target="mailto:mdoudetsad73@yandex.ru" TargetMode="External"/><Relationship Id="rId288" Type="http://schemas.openxmlformats.org/officeDocument/2006/relationships/hyperlink" Target="mailto:specshkola58@yandex.ru" TargetMode="External"/><Relationship Id="rId15" Type="http://schemas.openxmlformats.org/officeDocument/2006/relationships/hyperlink" Target="mailto:doz9@mail.ru" TargetMode="External"/><Relationship Id="rId36" Type="http://schemas.openxmlformats.org/officeDocument/2006/relationships/hyperlink" Target="mailto:sad_166@mail.ru" TargetMode="External"/><Relationship Id="rId57" Type="http://schemas.openxmlformats.org/officeDocument/2006/relationships/hyperlink" Target="mailto:school_3300@mail.ru" TargetMode="External"/><Relationship Id="rId106" Type="http://schemas.openxmlformats.org/officeDocument/2006/relationships/hyperlink" Target="mailto:mdoy36@yandex.ru" TargetMode="External"/><Relationship Id="rId127" Type="http://schemas.openxmlformats.org/officeDocument/2006/relationships/hyperlink" Target="mailto:mail@cbkoin.ru" TargetMode="External"/><Relationship Id="rId262" Type="http://schemas.openxmlformats.org/officeDocument/2006/relationships/hyperlink" Target="mailto:sch101nov@mail.ru" TargetMode="External"/><Relationship Id="rId283" Type="http://schemas.openxmlformats.org/officeDocument/2006/relationships/hyperlink" Target="mailto:olgavik1973@bk.ru" TargetMode="External"/><Relationship Id="rId313" Type="http://schemas.openxmlformats.org/officeDocument/2006/relationships/printerSettings" Target="../printerSettings/printerSettings6.bin"/><Relationship Id="rId10" Type="http://schemas.openxmlformats.org/officeDocument/2006/relationships/hyperlink" Target="mailto:kcson_3843@mail.ru" TargetMode="External"/><Relationship Id="rId31" Type="http://schemas.openxmlformats.org/officeDocument/2006/relationships/hyperlink" Target="mailto:detsad117@yandex.ru" TargetMode="External"/><Relationship Id="rId52" Type="http://schemas.openxmlformats.org/officeDocument/2006/relationships/hyperlink" Target="mailto:teremok272@mail.ru" TargetMode="External"/><Relationship Id="rId73" Type="http://schemas.openxmlformats.org/officeDocument/2006/relationships/hyperlink" Target="mailto:inessa612@mail.ru" TargetMode="External"/><Relationship Id="rId78" Type="http://schemas.openxmlformats.org/officeDocument/2006/relationships/hyperlink" Target="mailto:mbdou120@yandex.ru" TargetMode="External"/><Relationship Id="rId94" Type="http://schemas.openxmlformats.org/officeDocument/2006/relationships/hyperlink" Target="mailto:school64@list.ru" TargetMode="External"/><Relationship Id="rId99" Type="http://schemas.openxmlformats.org/officeDocument/2006/relationships/hyperlink" Target="mailto:mdou-nk.ds37@yandex.ru" TargetMode="External"/><Relationship Id="rId101" Type="http://schemas.openxmlformats.org/officeDocument/2006/relationships/hyperlink" Target="mailto:skule831@rambler.ru" TargetMode="External"/><Relationship Id="rId122" Type="http://schemas.openxmlformats.org/officeDocument/2006/relationships/hyperlink" Target="mailto:specshkola58@yandex.ru" TargetMode="External"/><Relationship Id="rId143" Type="http://schemas.openxmlformats.org/officeDocument/2006/relationships/hyperlink" Target="mailto:detskisad80@yandex.ru" TargetMode="External"/><Relationship Id="rId148" Type="http://schemas.openxmlformats.org/officeDocument/2006/relationships/hyperlink" Target="mailto:zapsib3stom@rambler.ru" TargetMode="External"/><Relationship Id="rId164" Type="http://schemas.openxmlformats.org/officeDocument/2006/relationships/hyperlink" Target="mailto:borjak@rdtc.ru" TargetMode="External"/><Relationship Id="rId169" Type="http://schemas.openxmlformats.org/officeDocument/2006/relationships/hyperlink" Target="mailto:kumi@admnkz.info" TargetMode="External"/><Relationship Id="rId185" Type="http://schemas.openxmlformats.org/officeDocument/2006/relationships/hyperlink" Target="mailto:detsad156@yandex.ru" TargetMode="External"/><Relationship Id="rId4" Type="http://schemas.openxmlformats.org/officeDocument/2006/relationships/hyperlink" Target="mailto:ord_org@admnkz.info" TargetMode="External"/><Relationship Id="rId9" Type="http://schemas.openxmlformats.org/officeDocument/2006/relationships/hyperlink" Target="mailto:muslimova_80@mail.ru" TargetMode="External"/><Relationship Id="rId180" Type="http://schemas.openxmlformats.org/officeDocument/2006/relationships/hyperlink" Target="mailto:podsnejnik69@mail.ru" TargetMode="External"/><Relationship Id="rId210" Type="http://schemas.openxmlformats.org/officeDocument/2006/relationships/hyperlink" Target="mailto:sc46@bk.ru" TargetMode="External"/><Relationship Id="rId215" Type="http://schemas.openxmlformats.org/officeDocument/2006/relationships/hyperlink" Target="mailto:moy_102@mail.ru" TargetMode="External"/><Relationship Id="rId236" Type="http://schemas.openxmlformats.org/officeDocument/2006/relationships/hyperlink" Target="mailto:skule831@rambler.ru" TargetMode="External"/><Relationship Id="rId257" Type="http://schemas.openxmlformats.org/officeDocument/2006/relationships/hyperlink" Target="mailto:detskiysad261@rambler.ru" TargetMode="External"/><Relationship Id="rId278" Type="http://schemas.openxmlformats.org/officeDocument/2006/relationships/hyperlink" Target="mailto:rechetnikovasv@mail.ru" TargetMode="External"/><Relationship Id="rId26" Type="http://schemas.openxmlformats.org/officeDocument/2006/relationships/hyperlink" Target="mailto:mdoy632010@yandex.ru" TargetMode="External"/><Relationship Id="rId231" Type="http://schemas.openxmlformats.org/officeDocument/2006/relationships/hyperlink" Target="mailto:abashevo61@rambler.ru" TargetMode="External"/><Relationship Id="rId252" Type="http://schemas.openxmlformats.org/officeDocument/2006/relationships/hyperlink" Target="mailto:schol-19nkz@mail.ru" TargetMode="External"/><Relationship Id="rId273" Type="http://schemas.openxmlformats.org/officeDocument/2006/relationships/hyperlink" Target="mailto:mbdou120@yandex.ru" TargetMode="External"/><Relationship Id="rId294" Type="http://schemas.openxmlformats.org/officeDocument/2006/relationships/hyperlink" Target="mailto:koin@admnkz,info" TargetMode="External"/><Relationship Id="rId308" Type="http://schemas.openxmlformats.org/officeDocument/2006/relationships/hyperlink" Target="mailto:blindshool106@yandex.ru" TargetMode="External"/><Relationship Id="rId47" Type="http://schemas.openxmlformats.org/officeDocument/2006/relationships/hyperlink" Target="mailto:det_sad204@mail.ru" TargetMode="External"/><Relationship Id="rId68" Type="http://schemas.openxmlformats.org/officeDocument/2006/relationships/hyperlink" Target="mailto:cttmeridian@yandex.ru" TargetMode="External"/><Relationship Id="rId89" Type="http://schemas.openxmlformats.org/officeDocument/2006/relationships/hyperlink" Target="mailto:annazimn@mail.ru" TargetMode="External"/><Relationship Id="rId112" Type="http://schemas.openxmlformats.org/officeDocument/2006/relationships/hyperlink" Target="mailto:bitmokaevaelena@mail.ru" TargetMode="External"/><Relationship Id="rId133" Type="http://schemas.openxmlformats.org/officeDocument/2006/relationships/hyperlink" Target="mailto:66school@mail.ru" TargetMode="External"/><Relationship Id="rId154" Type="http://schemas.openxmlformats.org/officeDocument/2006/relationships/hyperlink" Target="mailto:zav_org@admnkz.info" TargetMode="External"/><Relationship Id="rId175" Type="http://schemas.openxmlformats.org/officeDocument/2006/relationships/hyperlink" Target="mailto:volodina_op@mail.ru" TargetMode="External"/><Relationship Id="rId196" Type="http://schemas.openxmlformats.org/officeDocument/2006/relationships/hyperlink" Target="mailto:detsad194@yandex.ru" TargetMode="External"/><Relationship Id="rId200" Type="http://schemas.openxmlformats.org/officeDocument/2006/relationships/hyperlink" Target="mailto:sibirochka207@yandex.ru" TargetMode="External"/><Relationship Id="rId16" Type="http://schemas.openxmlformats.org/officeDocument/2006/relationships/hyperlink" Target="mailto:detskiysad261@rambler.ru" TargetMode="External"/><Relationship Id="rId221" Type="http://schemas.openxmlformats.org/officeDocument/2006/relationships/hyperlink" Target="mailto:dou65_nkz@mail.ru" TargetMode="External"/><Relationship Id="rId242" Type="http://schemas.openxmlformats.org/officeDocument/2006/relationships/hyperlink" Target="mailto:detskisad245@yandex.ru" TargetMode="External"/><Relationship Id="rId263" Type="http://schemas.openxmlformats.org/officeDocument/2006/relationships/hyperlink" Target="mailto:litcey111@yandex.ru" TargetMode="External"/><Relationship Id="rId284" Type="http://schemas.openxmlformats.org/officeDocument/2006/relationships/hyperlink" Target="mailto:nashashkola53@yandex.ru" TargetMode="External"/><Relationship Id="rId37" Type="http://schemas.openxmlformats.org/officeDocument/2006/relationships/hyperlink" Target="mailto:korablik168@mail.ru" TargetMode="External"/><Relationship Id="rId58" Type="http://schemas.openxmlformats.org/officeDocument/2006/relationships/hyperlink" Target="mailto:licey35@ngs.ru" TargetMode="External"/><Relationship Id="rId79" Type="http://schemas.openxmlformats.org/officeDocument/2006/relationships/hyperlink" Target="mailto:alenyshka114@mail.ru" TargetMode="External"/><Relationship Id="rId102" Type="http://schemas.openxmlformats.org/officeDocument/2006/relationships/hyperlink" Target="mailto:pritomsc28@mail.ru" TargetMode="External"/><Relationship Id="rId123" Type="http://schemas.openxmlformats.org/officeDocument/2006/relationships/hyperlink" Target="mailto:internat82@yandex.ru" TargetMode="External"/><Relationship Id="rId144" Type="http://schemas.openxmlformats.org/officeDocument/2006/relationships/hyperlink" Target="mailto:detsad-41@mail.ru" TargetMode="External"/><Relationship Id="rId90" Type="http://schemas.openxmlformats.org/officeDocument/2006/relationships/hyperlink" Target="mailto:ds239nov@mail.ru" TargetMode="External"/><Relationship Id="rId165" Type="http://schemas.openxmlformats.org/officeDocument/2006/relationships/hyperlink" Target="mailto:doz9@mail.ru" TargetMode="External"/><Relationship Id="rId186" Type="http://schemas.openxmlformats.org/officeDocument/2006/relationships/hyperlink" Target="mailto:mdou147nvkz@yandex.ru" TargetMode="External"/><Relationship Id="rId211" Type="http://schemas.openxmlformats.org/officeDocument/2006/relationships/hyperlink" Target="mailto:shkolabv49@yandex.ru" TargetMode="External"/><Relationship Id="rId232" Type="http://schemas.openxmlformats.org/officeDocument/2006/relationships/hyperlink" Target="mailto:sut2-nkz@mail.ru" TargetMode="External"/><Relationship Id="rId253" Type="http://schemas.openxmlformats.org/officeDocument/2006/relationships/hyperlink" Target="mailto:School-mmm@mail.ru" TargetMode="External"/><Relationship Id="rId274" Type="http://schemas.openxmlformats.org/officeDocument/2006/relationships/hyperlink" Target="mailto:alenyshka114@mail.ru" TargetMode="External"/><Relationship Id="rId295" Type="http://schemas.openxmlformats.org/officeDocument/2006/relationships/hyperlink" Target="mailto:kompit360090@mail.ru" TargetMode="External"/><Relationship Id="rId309" Type="http://schemas.openxmlformats.org/officeDocument/2006/relationships/hyperlink" Target="mailto:detskisad80@yandex.ru" TargetMode="External"/><Relationship Id="rId27" Type="http://schemas.openxmlformats.org/officeDocument/2006/relationships/hyperlink" Target="mailto:d-s64@yandex.ru" TargetMode="External"/><Relationship Id="rId48" Type="http://schemas.openxmlformats.org/officeDocument/2006/relationships/hyperlink" Target="mailto:sibirochka207@yandex.ru" TargetMode="External"/><Relationship Id="rId69" Type="http://schemas.openxmlformats.org/officeDocument/2006/relationships/hyperlink" Target="mailto:krepish-nvkz@yandex.ru" TargetMode="External"/><Relationship Id="rId113" Type="http://schemas.openxmlformats.org/officeDocument/2006/relationships/hyperlink" Target="mailto:dou-125@yandex.ru" TargetMode="External"/><Relationship Id="rId134" Type="http://schemas.openxmlformats.org/officeDocument/2006/relationships/hyperlink" Target="mailto:spec225@rambler,ru" TargetMode="External"/><Relationship Id="rId80" Type="http://schemas.openxmlformats.org/officeDocument/2006/relationships/hyperlink" Target="mailto:123mdou@mail.ru" TargetMode="External"/><Relationship Id="rId155" Type="http://schemas.openxmlformats.org/officeDocument/2006/relationships/hyperlink" Target="mailto:zav_org@admnkz.info" TargetMode="External"/><Relationship Id="rId176" Type="http://schemas.openxmlformats.org/officeDocument/2006/relationships/hyperlink" Target="mailto:welcom61@mail.ru" TargetMode="External"/><Relationship Id="rId197" Type="http://schemas.openxmlformats.org/officeDocument/2006/relationships/hyperlink" Target="mailto:detsad195@yandex.ru" TargetMode="External"/><Relationship Id="rId201" Type="http://schemas.openxmlformats.org/officeDocument/2006/relationships/hyperlink" Target="mailto:nezavitin@gmail.com" TargetMode="External"/><Relationship Id="rId222" Type="http://schemas.openxmlformats.org/officeDocument/2006/relationships/hyperlink" Target="mailto:dd95@rambler.ru" TargetMode="External"/><Relationship Id="rId243" Type="http://schemas.openxmlformats.org/officeDocument/2006/relationships/hyperlink" Target="mailto:mdouds19@mail.ru" TargetMode="External"/><Relationship Id="rId264" Type="http://schemas.openxmlformats.org/officeDocument/2006/relationships/hyperlink" Target="mailto:patriot_nvkz@mail.ru" TargetMode="External"/><Relationship Id="rId285" Type="http://schemas.openxmlformats.org/officeDocument/2006/relationships/hyperlink" Target="mailto:cheburashka7518@rambler.ru" TargetMode="External"/><Relationship Id="rId17" Type="http://schemas.openxmlformats.org/officeDocument/2006/relationships/hyperlink" Target="mailto:ds158@bk.ru" TargetMode="External"/><Relationship Id="rId38" Type="http://schemas.openxmlformats.org/officeDocument/2006/relationships/hyperlink" Target="mailto:det.sad-169@mail.ru" TargetMode="External"/><Relationship Id="rId59" Type="http://schemas.openxmlformats.org/officeDocument/2006/relationships/hyperlink" Target="mailto:sc46@bk.ru" TargetMode="External"/><Relationship Id="rId103" Type="http://schemas.openxmlformats.org/officeDocument/2006/relationships/hyperlink" Target="mailto:shkola29@inbox.ru" TargetMode="External"/><Relationship Id="rId124" Type="http://schemas.openxmlformats.org/officeDocument/2006/relationships/hyperlink" Target="mailto:oss07@bk.ru" TargetMode="External"/><Relationship Id="rId310" Type="http://schemas.openxmlformats.org/officeDocument/2006/relationships/hyperlink" Target="mailto:detsad-41@mail.ru" TargetMode="External"/><Relationship Id="rId70" Type="http://schemas.openxmlformats.org/officeDocument/2006/relationships/hyperlink" Target="mailto:dd95@rambler.ru" TargetMode="External"/><Relationship Id="rId91" Type="http://schemas.openxmlformats.org/officeDocument/2006/relationships/hyperlink" Target="mailto:mbdou96@mail.ru" TargetMode="External"/><Relationship Id="rId145" Type="http://schemas.openxmlformats.org/officeDocument/2006/relationships/hyperlink" Target="mailto:detskisad140@yandex.ru" TargetMode="External"/><Relationship Id="rId166" Type="http://schemas.openxmlformats.org/officeDocument/2006/relationships/hyperlink" Target="mailto:cpdnk@yandekc.ru" TargetMode="External"/><Relationship Id="rId187" Type="http://schemas.openxmlformats.org/officeDocument/2006/relationships/hyperlink" Target="mailto:dou157@yandex.ru" TargetMode="External"/><Relationship Id="rId1" Type="http://schemas.openxmlformats.org/officeDocument/2006/relationships/hyperlink" Target="mailto:otd_contract@admnkz.info" TargetMode="External"/><Relationship Id="rId212" Type="http://schemas.openxmlformats.org/officeDocument/2006/relationships/hyperlink" Target="mailto:school79nvk@mail.ru" TargetMode="External"/><Relationship Id="rId233" Type="http://schemas.openxmlformats.org/officeDocument/2006/relationships/hyperlink" Target="mailto:Licey27@yandex.ru" TargetMode="External"/><Relationship Id="rId254" Type="http://schemas.openxmlformats.org/officeDocument/2006/relationships/hyperlink" Target="mailto:school110@list.ru" TargetMode="External"/><Relationship Id="rId28" Type="http://schemas.openxmlformats.org/officeDocument/2006/relationships/hyperlink" Target="mailto:podsnejnik69@mail.ru" TargetMode="External"/><Relationship Id="rId49" Type="http://schemas.openxmlformats.org/officeDocument/2006/relationships/hyperlink" Target="mailto:nezavitin@gmail.com" TargetMode="External"/><Relationship Id="rId114" Type="http://schemas.openxmlformats.org/officeDocument/2006/relationships/hyperlink" Target="mailto:ds259@bk.ru" TargetMode="External"/><Relationship Id="rId275" Type="http://schemas.openxmlformats.org/officeDocument/2006/relationships/hyperlink" Target="mailto:123mdou@mail.ru" TargetMode="External"/><Relationship Id="rId296" Type="http://schemas.openxmlformats.org/officeDocument/2006/relationships/hyperlink" Target="mailto:mail@dtkrupskoy.ru" TargetMode="External"/><Relationship Id="rId300" Type="http://schemas.openxmlformats.org/officeDocument/2006/relationships/hyperlink" Target="mailto:spec225@rambler,ru" TargetMode="External"/><Relationship Id="rId60" Type="http://schemas.openxmlformats.org/officeDocument/2006/relationships/hyperlink" Target="mailto:shkolabv49@yandex.ru" TargetMode="External"/><Relationship Id="rId81" Type="http://schemas.openxmlformats.org/officeDocument/2006/relationships/hyperlink" Target="mailto:sadik279@rambler.ru" TargetMode="External"/><Relationship Id="rId135" Type="http://schemas.openxmlformats.org/officeDocument/2006/relationships/hyperlink" Target="mailto:sckooldom74@mail.ru" TargetMode="External"/><Relationship Id="rId156" Type="http://schemas.openxmlformats.org/officeDocument/2006/relationships/hyperlink" Target="mailto:udkh-pr@mail.ru" TargetMode="External"/><Relationship Id="rId177" Type="http://schemas.openxmlformats.org/officeDocument/2006/relationships/hyperlink" Target="mailto:mdoy632010@yandex.ru" TargetMode="External"/><Relationship Id="rId198" Type="http://schemas.openxmlformats.org/officeDocument/2006/relationships/hyperlink" Target="mailto:teremok198@mail.ru" TargetMode="External"/><Relationship Id="rId202" Type="http://schemas.openxmlformats.org/officeDocument/2006/relationships/hyperlink" Target="mailto:d-s-219@mail.ru" TargetMode="External"/><Relationship Id="rId223" Type="http://schemas.openxmlformats.org/officeDocument/2006/relationships/hyperlink" Target="mailto:scool81@yandex.ru" TargetMode="External"/><Relationship Id="rId244" Type="http://schemas.openxmlformats.org/officeDocument/2006/relationships/hyperlink" Target="mailto:d_SAD97@mail.ru" TargetMode="External"/><Relationship Id="rId18" Type="http://schemas.openxmlformats.org/officeDocument/2006/relationships/hyperlink" Target="mailto:dou237@mail.ru" TargetMode="External"/><Relationship Id="rId39" Type="http://schemas.openxmlformats.org/officeDocument/2006/relationships/hyperlink" Target="mailto:bobkova173@mail.ru" TargetMode="External"/><Relationship Id="rId265" Type="http://schemas.openxmlformats.org/officeDocument/2006/relationships/hyperlink" Target="mailto:madou175@mail.ru" TargetMode="External"/><Relationship Id="rId286" Type="http://schemas.openxmlformats.org/officeDocument/2006/relationships/hyperlink" Target="mailto:elena-d.s.137@rambler.ru" TargetMode="External"/><Relationship Id="rId50" Type="http://schemas.openxmlformats.org/officeDocument/2006/relationships/hyperlink" Target="mailto:d-s-219@mail.ru" TargetMode="External"/><Relationship Id="rId104" Type="http://schemas.openxmlformats.org/officeDocument/2006/relationships/hyperlink" Target="mailto:scool86nvkz@mail.ru" TargetMode="External"/><Relationship Id="rId125" Type="http://schemas.openxmlformats.org/officeDocument/2006/relationships/hyperlink" Target="mailto:shkola-centr@mail.ru" TargetMode="External"/><Relationship Id="rId146" Type="http://schemas.openxmlformats.org/officeDocument/2006/relationships/hyperlink" Target="mailto:hosp2@online.nkz.ru" TargetMode="External"/><Relationship Id="rId167" Type="http://schemas.openxmlformats.org/officeDocument/2006/relationships/hyperlink" Target="mailto:gorsobr@admnkz.info" TargetMode="External"/><Relationship Id="rId188" Type="http://schemas.openxmlformats.org/officeDocument/2006/relationships/hyperlink" Target="mailto:sad_166@mail.ru" TargetMode="External"/><Relationship Id="rId311" Type="http://schemas.openxmlformats.org/officeDocument/2006/relationships/hyperlink" Target="mailto:detskisad140@yandex.ru" TargetMode="External"/><Relationship Id="rId71" Type="http://schemas.openxmlformats.org/officeDocument/2006/relationships/hyperlink" Target="mailto:detsad4kv@mail.ru" TargetMode="External"/><Relationship Id="rId92" Type="http://schemas.openxmlformats.org/officeDocument/2006/relationships/hyperlink" Target="mailto:duts-ygolok@yandex.ru" TargetMode="External"/><Relationship Id="rId213" Type="http://schemas.openxmlformats.org/officeDocument/2006/relationships/hyperlink" Target="mailto:ru892007@rambler.ru" TargetMode="External"/><Relationship Id="rId234" Type="http://schemas.openxmlformats.org/officeDocument/2006/relationships/hyperlink" Target="mailto:mdou-nk.ds37@yandex.ru" TargetMode="External"/><Relationship Id="rId2" Type="http://schemas.openxmlformats.org/officeDocument/2006/relationships/hyperlink" Target="mailto:zav_org@admnkz.info" TargetMode="External"/><Relationship Id="rId29" Type="http://schemas.openxmlformats.org/officeDocument/2006/relationships/hyperlink" Target="mailto:mdou91@mail.ru" TargetMode="External"/><Relationship Id="rId255" Type="http://schemas.openxmlformats.org/officeDocument/2006/relationships/hyperlink" Target="mailto:shkola.dush5@yandex.ru" TargetMode="External"/><Relationship Id="rId276" Type="http://schemas.openxmlformats.org/officeDocument/2006/relationships/hyperlink" Target="mailto:sadik279@rambler.ru" TargetMode="External"/><Relationship Id="rId297" Type="http://schemas.openxmlformats.org/officeDocument/2006/relationships/hyperlink" Target="mailto:matyuqina.i@mail.ru" TargetMode="External"/><Relationship Id="rId40" Type="http://schemas.openxmlformats.org/officeDocument/2006/relationships/hyperlink" Target="mailto:mdoy177@yandex.ru" TargetMode="External"/><Relationship Id="rId115" Type="http://schemas.openxmlformats.org/officeDocument/2006/relationships/hyperlink" Target="mailto:mbdou-20@mail.ru" TargetMode="External"/><Relationship Id="rId136" Type="http://schemas.openxmlformats.org/officeDocument/2006/relationships/hyperlink" Target="mailto:ds.212@mail.ru" TargetMode="External"/><Relationship Id="rId157" Type="http://schemas.openxmlformats.org/officeDocument/2006/relationships/hyperlink" Target="mailto:sportkomnk@yandex.ru" TargetMode="External"/><Relationship Id="rId178" Type="http://schemas.openxmlformats.org/officeDocument/2006/relationships/hyperlink" Target="mailto:d-s64@yandex.ru" TargetMode="External"/><Relationship Id="rId301" Type="http://schemas.openxmlformats.org/officeDocument/2006/relationships/hyperlink" Target="mailto:sckooldom74@mail.ru"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sheetPr codeName="Лист1">
    <tabColor rgb="FF92D050"/>
    <pageSetUpPr fitToPage="1"/>
  </sheetPr>
  <dimension ref="A1:U33"/>
  <sheetViews>
    <sheetView tabSelected="1" zoomScale="82" zoomScaleNormal="82" workbookViewId="0">
      <selection activeCell="L31" sqref="L31"/>
    </sheetView>
  </sheetViews>
  <sheetFormatPr defaultRowHeight="12.75"/>
  <cols>
    <col min="1" max="1" width="6.28515625" style="10" customWidth="1"/>
    <col min="2" max="2" width="30.85546875" style="8" customWidth="1"/>
    <col min="3" max="3" width="7.140625" style="8" customWidth="1"/>
    <col min="4" max="4" width="8" style="8" customWidth="1"/>
    <col min="5" max="5" width="9.140625" style="8" customWidth="1"/>
    <col min="6" max="6" width="7.85546875" style="8" customWidth="1"/>
    <col min="7" max="7" width="5.85546875" style="8" customWidth="1"/>
    <col min="8" max="8" width="9" style="8" customWidth="1"/>
    <col min="9" max="9" width="7.5703125" style="8" customWidth="1"/>
    <col min="10" max="10" width="6.7109375" style="8" customWidth="1"/>
    <col min="11" max="11" width="6.42578125" style="8" customWidth="1"/>
    <col min="12" max="12" width="7.7109375" style="8" customWidth="1"/>
    <col min="13" max="13" width="8.140625" style="8" customWidth="1"/>
    <col min="14" max="14" width="8.42578125" style="8" customWidth="1"/>
    <col min="15" max="15" width="14.42578125" style="8" customWidth="1"/>
    <col min="16" max="16" width="13" style="8" customWidth="1"/>
    <col min="17" max="18" width="13.140625" style="8" customWidth="1"/>
    <col min="19" max="19" width="12.28515625" style="8" customWidth="1"/>
    <col min="20" max="21" width="13" style="8" customWidth="1"/>
    <col min="22" max="22" width="9.140625" style="8"/>
    <col min="23" max="23" width="11.85546875" style="8" customWidth="1"/>
    <col min="24" max="16384" width="9.140625" style="8"/>
  </cols>
  <sheetData>
    <row r="1" spans="1:21" ht="12.75" customHeight="1">
      <c r="T1" s="909" t="s">
        <v>48</v>
      </c>
      <c r="U1" s="909"/>
    </row>
    <row r="2" spans="1:21" s="20" customFormat="1" ht="15.75">
      <c r="A2" s="19"/>
      <c r="B2" s="923" t="s">
        <v>4780</v>
      </c>
      <c r="C2" s="923"/>
      <c r="D2" s="923"/>
      <c r="E2" s="923"/>
      <c r="F2" s="923"/>
      <c r="G2" s="923"/>
      <c r="H2" s="923"/>
      <c r="I2" s="923"/>
      <c r="J2" s="923"/>
      <c r="K2" s="923"/>
      <c r="L2" s="923"/>
      <c r="M2" s="923"/>
      <c r="N2" s="923"/>
      <c r="O2" s="923"/>
      <c r="P2" s="923"/>
      <c r="Q2" s="923"/>
      <c r="R2" s="923"/>
      <c r="S2" s="923"/>
      <c r="T2" s="923"/>
      <c r="U2" s="923"/>
    </row>
    <row r="3" spans="1:21" s="22" customFormat="1" ht="15.75" customHeight="1">
      <c r="A3" s="21"/>
      <c r="C3" s="23"/>
      <c r="D3" s="23"/>
      <c r="E3" s="23"/>
      <c r="F3" s="23"/>
      <c r="G3" s="23"/>
      <c r="H3" s="23" t="s">
        <v>22</v>
      </c>
      <c r="I3" s="924" t="s">
        <v>288</v>
      </c>
      <c r="J3" s="924"/>
      <c r="K3" s="924"/>
      <c r="L3" s="924"/>
      <c r="M3" s="924"/>
      <c r="N3" s="924"/>
      <c r="O3" s="924"/>
      <c r="P3" s="23"/>
      <c r="Q3" s="23"/>
      <c r="R3" s="23"/>
      <c r="S3" s="23"/>
      <c r="T3" s="23"/>
      <c r="U3" s="23"/>
    </row>
    <row r="4" spans="1:21" s="20" customFormat="1" ht="15.75" customHeight="1">
      <c r="A4" s="19"/>
      <c r="B4" s="24"/>
      <c r="C4" s="24"/>
      <c r="D4" s="24"/>
      <c r="E4" s="24"/>
      <c r="F4" s="24"/>
      <c r="G4" s="24"/>
      <c r="H4" s="925" t="s">
        <v>3</v>
      </c>
      <c r="I4" s="925"/>
      <c r="J4" s="925"/>
      <c r="K4" s="925"/>
      <c r="L4" s="925"/>
      <c r="M4" s="925"/>
      <c r="N4" s="925"/>
      <c r="O4" s="925"/>
      <c r="P4" s="925"/>
      <c r="Q4" s="24"/>
      <c r="R4" s="24"/>
      <c r="S4" s="24"/>
      <c r="T4" s="24"/>
      <c r="U4" s="24"/>
    </row>
    <row r="5" spans="1:21" s="20" customFormat="1">
      <c r="A5" s="25"/>
      <c r="B5" s="26" t="s">
        <v>21</v>
      </c>
      <c r="C5" s="27"/>
      <c r="D5" s="27"/>
      <c r="E5" s="926" t="s">
        <v>316</v>
      </c>
      <c r="F5" s="926"/>
      <c r="G5" s="926"/>
      <c r="H5" s="926"/>
      <c r="I5" s="926"/>
      <c r="J5" s="926"/>
      <c r="K5" s="926"/>
      <c r="L5" s="926"/>
      <c r="M5" s="926"/>
      <c r="N5" s="926"/>
      <c r="O5" s="926"/>
      <c r="P5" s="27"/>
      <c r="Q5" s="27"/>
      <c r="R5" s="27"/>
      <c r="S5" s="27"/>
      <c r="T5" s="27"/>
      <c r="U5" s="20" t="s">
        <v>78</v>
      </c>
    </row>
    <row r="6" spans="1:21" s="20" customFormat="1" ht="12.75" customHeight="1">
      <c r="A6" s="25"/>
      <c r="E6" s="922" t="s">
        <v>33</v>
      </c>
      <c r="F6" s="922"/>
      <c r="G6" s="922"/>
      <c r="H6" s="922"/>
      <c r="I6" s="922"/>
      <c r="J6" s="922"/>
      <c r="K6" s="922"/>
      <c r="L6" s="922"/>
      <c r="M6" s="922"/>
      <c r="N6" s="922"/>
      <c r="O6" s="922"/>
    </row>
    <row r="7" spans="1:21" s="20" customFormat="1" ht="5.25" customHeight="1">
      <c r="A7" s="19"/>
      <c r="B7" s="24"/>
      <c r="C7" s="24"/>
      <c r="D7" s="24"/>
      <c r="E7" s="24"/>
      <c r="F7" s="24"/>
      <c r="G7" s="24"/>
      <c r="H7" s="24"/>
      <c r="I7" s="24"/>
      <c r="J7" s="24"/>
      <c r="K7" s="24"/>
      <c r="L7" s="24"/>
      <c r="M7" s="24"/>
      <c r="N7" s="24"/>
      <c r="O7" s="24"/>
      <c r="P7" s="24"/>
      <c r="Q7" s="24"/>
      <c r="R7" s="24"/>
      <c r="S7" s="24"/>
      <c r="T7" s="24"/>
      <c r="U7" s="24"/>
    </row>
    <row r="8" spans="1:21" ht="21.75" customHeight="1">
      <c r="A8" s="914" t="s">
        <v>1</v>
      </c>
      <c r="B8" s="915" t="s">
        <v>182</v>
      </c>
      <c r="C8" s="913" t="s">
        <v>99</v>
      </c>
      <c r="D8" s="913"/>
      <c r="E8" s="913" t="s">
        <v>54</v>
      </c>
      <c r="F8" s="913" t="s">
        <v>32</v>
      </c>
      <c r="G8" s="913" t="s">
        <v>30</v>
      </c>
      <c r="H8" s="913"/>
      <c r="I8" s="913"/>
      <c r="J8" s="913"/>
      <c r="K8" s="913"/>
      <c r="L8" s="910" t="s">
        <v>70</v>
      </c>
      <c r="M8" s="919" t="s">
        <v>79</v>
      </c>
      <c r="N8" s="920"/>
      <c r="O8" s="920"/>
      <c r="P8" s="920"/>
      <c r="Q8" s="921"/>
      <c r="R8" s="910" t="s">
        <v>124</v>
      </c>
      <c r="S8" s="913" t="s">
        <v>125</v>
      </c>
      <c r="T8" s="915" t="s">
        <v>0</v>
      </c>
      <c r="U8" s="915"/>
    </row>
    <row r="9" spans="1:21">
      <c r="A9" s="914"/>
      <c r="B9" s="915"/>
      <c r="C9" s="913"/>
      <c r="D9" s="913"/>
      <c r="E9" s="913"/>
      <c r="F9" s="913"/>
      <c r="G9" s="910" t="s">
        <v>100</v>
      </c>
      <c r="H9" s="910" t="s">
        <v>101</v>
      </c>
      <c r="I9" s="913" t="s">
        <v>17</v>
      </c>
      <c r="J9" s="913"/>
      <c r="K9" s="913"/>
      <c r="L9" s="911"/>
      <c r="M9" s="910" t="s">
        <v>100</v>
      </c>
      <c r="N9" s="910" t="s">
        <v>101</v>
      </c>
      <c r="O9" s="913" t="s">
        <v>17</v>
      </c>
      <c r="P9" s="913"/>
      <c r="Q9" s="913"/>
      <c r="R9" s="911"/>
      <c r="S9" s="913"/>
      <c r="T9" s="915" t="s">
        <v>78</v>
      </c>
      <c r="U9" s="917" t="s">
        <v>19</v>
      </c>
    </row>
    <row r="10" spans="1:21" ht="81.75" customHeight="1">
      <c r="A10" s="914"/>
      <c r="B10" s="915"/>
      <c r="C10" s="65" t="s">
        <v>100</v>
      </c>
      <c r="D10" s="65" t="s">
        <v>111</v>
      </c>
      <c r="E10" s="913"/>
      <c r="F10" s="913"/>
      <c r="G10" s="912"/>
      <c r="H10" s="912"/>
      <c r="I10" s="65" t="s">
        <v>71</v>
      </c>
      <c r="J10" s="65" t="s">
        <v>108</v>
      </c>
      <c r="K10" s="65" t="s">
        <v>72</v>
      </c>
      <c r="L10" s="912"/>
      <c r="M10" s="912"/>
      <c r="N10" s="912"/>
      <c r="O10" s="65" t="s">
        <v>106</v>
      </c>
      <c r="P10" s="65" t="s">
        <v>107</v>
      </c>
      <c r="Q10" s="65" t="s">
        <v>109</v>
      </c>
      <c r="R10" s="912"/>
      <c r="S10" s="913"/>
      <c r="T10" s="915"/>
      <c r="U10" s="918"/>
    </row>
    <row r="11" spans="1:21" s="11" customFormat="1" ht="30" customHeight="1">
      <c r="A11" s="13">
        <v>1</v>
      </c>
      <c r="B11" s="14">
        <v>2</v>
      </c>
      <c r="C11" s="14">
        <v>3</v>
      </c>
      <c r="D11" s="14">
        <v>4</v>
      </c>
      <c r="E11" s="14">
        <v>5</v>
      </c>
      <c r="F11" s="14">
        <v>6</v>
      </c>
      <c r="G11" s="14">
        <v>7</v>
      </c>
      <c r="H11" s="14" t="s">
        <v>31</v>
      </c>
      <c r="I11" s="14">
        <v>9</v>
      </c>
      <c r="J11" s="14">
        <v>10</v>
      </c>
      <c r="K11" s="14">
        <v>11</v>
      </c>
      <c r="L11" s="14">
        <v>12</v>
      </c>
      <c r="M11" s="14">
        <v>13</v>
      </c>
      <c r="N11" s="14" t="s">
        <v>97</v>
      </c>
      <c r="O11" s="14">
        <v>15</v>
      </c>
      <c r="P11" s="14">
        <v>16</v>
      </c>
      <c r="Q11" s="14">
        <v>17</v>
      </c>
      <c r="R11" s="14">
        <v>18</v>
      </c>
      <c r="S11" s="14">
        <v>19</v>
      </c>
      <c r="T11" s="14" t="s">
        <v>144</v>
      </c>
      <c r="U11" s="14" t="s">
        <v>143</v>
      </c>
    </row>
    <row r="12" spans="1:21" ht="21">
      <c r="A12" s="44" t="s">
        <v>10</v>
      </c>
      <c r="B12" s="38" t="s">
        <v>180</v>
      </c>
      <c r="C12" s="29">
        <f>SUM(C13:C19)</f>
        <v>210</v>
      </c>
      <c r="D12" s="29">
        <f t="shared" ref="D12:S12" si="0">SUM(D13:D19)</f>
        <v>124</v>
      </c>
      <c r="E12" s="29">
        <f t="shared" si="0"/>
        <v>301</v>
      </c>
      <c r="F12" s="36">
        <f>E12/H12</f>
        <v>2.6875</v>
      </c>
      <c r="G12" s="29">
        <f t="shared" si="0"/>
        <v>210</v>
      </c>
      <c r="H12" s="29">
        <f t="shared" si="0"/>
        <v>112</v>
      </c>
      <c r="I12" s="29">
        <f t="shared" si="0"/>
        <v>56</v>
      </c>
      <c r="J12" s="29">
        <f t="shared" si="0"/>
        <v>50</v>
      </c>
      <c r="K12" s="29">
        <f t="shared" si="0"/>
        <v>5</v>
      </c>
      <c r="L12" s="29">
        <f t="shared" si="0"/>
        <v>21</v>
      </c>
      <c r="M12" s="29">
        <f t="shared" si="0"/>
        <v>1748997.22768</v>
      </c>
      <c r="N12" s="29">
        <f t="shared" si="0"/>
        <v>215152.88768000001</v>
      </c>
      <c r="O12" s="29">
        <f t="shared" si="0"/>
        <v>50239.867000000006</v>
      </c>
      <c r="P12" s="29">
        <f t="shared" si="0"/>
        <v>152576.31068000002</v>
      </c>
      <c r="Q12" s="29">
        <f t="shared" si="0"/>
        <v>12336.71</v>
      </c>
      <c r="R12" s="29">
        <f t="shared" si="0"/>
        <v>152298.25701</v>
      </c>
      <c r="S12" s="29">
        <f t="shared" si="0"/>
        <v>32046.421000000002</v>
      </c>
      <c r="T12" s="635">
        <f t="shared" ref="T12:T18" si="1">(O12+P12)-(R12+S12)</f>
        <v>18471.499670000019</v>
      </c>
      <c r="U12" s="636">
        <f t="shared" ref="U12:U18" si="2">100-(R12+S12)/(O12+P12)*100</f>
        <v>9.1075080308159784</v>
      </c>
    </row>
    <row r="13" spans="1:21">
      <c r="A13" s="44" t="s">
        <v>12</v>
      </c>
      <c r="B13" s="17" t="s">
        <v>233</v>
      </c>
      <c r="C13" s="28">
        <v>0</v>
      </c>
      <c r="D13" s="28">
        <v>0</v>
      </c>
      <c r="E13" s="28">
        <v>0</v>
      </c>
      <c r="F13" s="36" t="e">
        <v>#DIV/0!</v>
      </c>
      <c r="G13" s="28">
        <v>0</v>
      </c>
      <c r="H13" s="28">
        <v>0</v>
      </c>
      <c r="I13" s="28">
        <v>0</v>
      </c>
      <c r="J13" s="28">
        <v>0</v>
      </c>
      <c r="K13" s="28">
        <v>0</v>
      </c>
      <c r="L13" s="28">
        <v>0</v>
      </c>
      <c r="M13" s="635">
        <v>0</v>
      </c>
      <c r="N13" s="635">
        <v>0</v>
      </c>
      <c r="O13" s="635">
        <v>0</v>
      </c>
      <c r="P13" s="635">
        <v>0</v>
      </c>
      <c r="Q13" s="635">
        <v>0</v>
      </c>
      <c r="R13" s="635">
        <v>0</v>
      </c>
      <c r="S13" s="635">
        <v>0</v>
      </c>
      <c r="T13" s="635">
        <f t="shared" si="1"/>
        <v>0</v>
      </c>
      <c r="U13" s="636" t="e">
        <f t="shared" si="2"/>
        <v>#DIV/0!</v>
      </c>
    </row>
    <row r="14" spans="1:21">
      <c r="A14" s="44" t="s">
        <v>13</v>
      </c>
      <c r="B14" s="17" t="s">
        <v>234</v>
      </c>
      <c r="C14" s="28">
        <v>0</v>
      </c>
      <c r="D14" s="28">
        <v>0</v>
      </c>
      <c r="E14" s="28">
        <v>0</v>
      </c>
      <c r="F14" s="36" t="e">
        <v>#DIV/0!</v>
      </c>
      <c r="G14" s="28">
        <v>0</v>
      </c>
      <c r="H14" s="28">
        <v>0</v>
      </c>
      <c r="I14" s="28">
        <v>0</v>
      </c>
      <c r="J14" s="28">
        <v>0</v>
      </c>
      <c r="K14" s="28">
        <v>0</v>
      </c>
      <c r="L14" s="28">
        <v>0</v>
      </c>
      <c r="M14" s="635">
        <v>0</v>
      </c>
      <c r="N14" s="635">
        <v>0</v>
      </c>
      <c r="O14" s="635">
        <v>0</v>
      </c>
      <c r="P14" s="635">
        <v>0</v>
      </c>
      <c r="Q14" s="635">
        <v>0</v>
      </c>
      <c r="R14" s="635">
        <v>0</v>
      </c>
      <c r="S14" s="635">
        <v>0</v>
      </c>
      <c r="T14" s="635">
        <f t="shared" si="1"/>
        <v>0</v>
      </c>
      <c r="U14" s="636" t="e">
        <f t="shared" si="2"/>
        <v>#DIV/0!</v>
      </c>
    </row>
    <row r="15" spans="1:21">
      <c r="A15" s="44" t="s">
        <v>14</v>
      </c>
      <c r="B15" s="17" t="s">
        <v>235</v>
      </c>
      <c r="C15" s="28">
        <v>0</v>
      </c>
      <c r="D15" s="28">
        <v>0</v>
      </c>
      <c r="E15" s="28">
        <v>0</v>
      </c>
      <c r="F15" s="36" t="e">
        <v>#DIV/0!</v>
      </c>
      <c r="G15" s="28">
        <v>0</v>
      </c>
      <c r="H15" s="28">
        <v>0</v>
      </c>
      <c r="I15" s="28">
        <v>0</v>
      </c>
      <c r="J15" s="28">
        <v>0</v>
      </c>
      <c r="K15" s="28">
        <v>0</v>
      </c>
      <c r="L15" s="28">
        <v>0</v>
      </c>
      <c r="M15" s="635">
        <v>0</v>
      </c>
      <c r="N15" s="635">
        <v>0</v>
      </c>
      <c r="O15" s="635">
        <v>0</v>
      </c>
      <c r="P15" s="635">
        <v>0</v>
      </c>
      <c r="Q15" s="635">
        <v>0</v>
      </c>
      <c r="R15" s="635">
        <v>0</v>
      </c>
      <c r="S15" s="635">
        <v>0</v>
      </c>
      <c r="T15" s="635">
        <f t="shared" si="1"/>
        <v>0</v>
      </c>
      <c r="U15" s="636" t="e">
        <f t="shared" si="2"/>
        <v>#DIV/0!</v>
      </c>
    </row>
    <row r="16" spans="1:21">
      <c r="A16" s="44" t="s">
        <v>73</v>
      </c>
      <c r="B16" s="17" t="s">
        <v>236</v>
      </c>
      <c r="C16" s="28">
        <f>82+117</f>
        <v>199</v>
      </c>
      <c r="D16" s="28">
        <f>84+30</f>
        <v>114</v>
      </c>
      <c r="E16" s="28">
        <f>197+57</f>
        <v>254</v>
      </c>
      <c r="F16" s="36">
        <f>E16/H16</f>
        <v>2.4901960784313726</v>
      </c>
      <c r="G16" s="1024">
        <f>82+117</f>
        <v>199</v>
      </c>
      <c r="H16" s="28">
        <f>84+30-12</f>
        <v>102</v>
      </c>
      <c r="I16" s="28">
        <f>I21</f>
        <v>47</v>
      </c>
      <c r="J16" s="28">
        <v>48</v>
      </c>
      <c r="K16" s="28">
        <v>5</v>
      </c>
      <c r="L16" s="28">
        <f>13+8</f>
        <v>21</v>
      </c>
      <c r="M16" s="635">
        <v>1747952.6576799999</v>
      </c>
      <c r="N16" s="635">
        <v>214108.31768000001</v>
      </c>
      <c r="O16" s="635">
        <v>49566.497000000003</v>
      </c>
      <c r="P16" s="635">
        <v>152205.11068000001</v>
      </c>
      <c r="Q16" s="635">
        <v>12336.71</v>
      </c>
      <c r="R16" s="635">
        <v>151927.05700999999</v>
      </c>
      <c r="S16" s="635">
        <v>31740.841</v>
      </c>
      <c r="T16" s="635">
        <f t="shared" si="1"/>
        <v>18103.709670000011</v>
      </c>
      <c r="U16" s="636">
        <f t="shared" si="2"/>
        <v>8.9723771734582272</v>
      </c>
    </row>
    <row r="17" spans="1:21">
      <c r="A17" s="44" t="s">
        <v>74</v>
      </c>
      <c r="B17" s="17" t="s">
        <v>237</v>
      </c>
      <c r="C17" s="28">
        <v>7</v>
      </c>
      <c r="D17" s="28">
        <v>7</v>
      </c>
      <c r="E17" s="28">
        <v>36</v>
      </c>
      <c r="F17" s="36">
        <v>5.1428571428571432</v>
      </c>
      <c r="G17" s="28">
        <v>7</v>
      </c>
      <c r="H17" s="28">
        <v>7</v>
      </c>
      <c r="I17" s="28">
        <v>6</v>
      </c>
      <c r="J17" s="28">
        <v>1</v>
      </c>
      <c r="K17" s="28">
        <v>0</v>
      </c>
      <c r="L17" s="45" t="s">
        <v>20</v>
      </c>
      <c r="M17" s="635">
        <v>1044.57</v>
      </c>
      <c r="N17" s="635">
        <v>1044.57</v>
      </c>
      <c r="O17" s="635">
        <v>673.37</v>
      </c>
      <c r="P17" s="635">
        <v>371.2</v>
      </c>
      <c r="Q17" s="635">
        <v>0</v>
      </c>
      <c r="R17" s="635">
        <v>371.2</v>
      </c>
      <c r="S17" s="635">
        <v>305.58</v>
      </c>
      <c r="T17" s="635">
        <f t="shared" si="1"/>
        <v>367.78999999999996</v>
      </c>
      <c r="U17" s="636">
        <f t="shared" si="2"/>
        <v>35.209703514364762</v>
      </c>
    </row>
    <row r="18" spans="1:21">
      <c r="A18" s="44" t="s">
        <v>75</v>
      </c>
      <c r="B18" s="17" t="s">
        <v>238</v>
      </c>
      <c r="C18" s="28">
        <v>0</v>
      </c>
      <c r="D18" s="28">
        <v>0</v>
      </c>
      <c r="E18" s="28">
        <v>0</v>
      </c>
      <c r="F18" s="36" t="e">
        <v>#DIV/0!</v>
      </c>
      <c r="G18" s="28">
        <v>0</v>
      </c>
      <c r="H18" s="28">
        <v>0</v>
      </c>
      <c r="I18" s="28">
        <v>0</v>
      </c>
      <c r="J18" s="28">
        <v>0</v>
      </c>
      <c r="K18" s="28">
        <v>0</v>
      </c>
      <c r="L18" s="45" t="s">
        <v>20</v>
      </c>
      <c r="M18" s="635">
        <v>0</v>
      </c>
      <c r="N18" s="635">
        <v>0</v>
      </c>
      <c r="O18" s="635">
        <v>0</v>
      </c>
      <c r="P18" s="635">
        <v>0</v>
      </c>
      <c r="Q18" s="635">
        <v>0</v>
      </c>
      <c r="R18" s="635">
        <v>0</v>
      </c>
      <c r="S18" s="635">
        <v>0</v>
      </c>
      <c r="T18" s="635">
        <f t="shared" si="1"/>
        <v>0</v>
      </c>
      <c r="U18" s="636" t="e">
        <f t="shared" si="2"/>
        <v>#DIV/0!</v>
      </c>
    </row>
    <row r="19" spans="1:21">
      <c r="A19" s="44" t="s">
        <v>76</v>
      </c>
      <c r="B19" s="17" t="s">
        <v>77</v>
      </c>
      <c r="C19" s="28">
        <v>4</v>
      </c>
      <c r="D19" s="28">
        <v>3</v>
      </c>
      <c r="E19" s="28">
        <v>11</v>
      </c>
      <c r="F19" s="36">
        <v>3.6666666666666665</v>
      </c>
      <c r="G19" s="28">
        <v>4</v>
      </c>
      <c r="H19" s="28">
        <v>3</v>
      </c>
      <c r="I19" s="28">
        <v>3</v>
      </c>
      <c r="J19" s="28">
        <v>1</v>
      </c>
      <c r="K19" s="28">
        <v>0</v>
      </c>
      <c r="L19" s="45" t="s">
        <v>20</v>
      </c>
      <c r="M19" s="637" t="s">
        <v>23</v>
      </c>
      <c r="N19" s="33" t="s">
        <v>23</v>
      </c>
      <c r="O19" s="637" t="s">
        <v>23</v>
      </c>
      <c r="P19" s="637" t="s">
        <v>23</v>
      </c>
      <c r="Q19" s="637" t="s">
        <v>23</v>
      </c>
      <c r="R19" s="637" t="s">
        <v>23</v>
      </c>
      <c r="S19" s="637" t="s">
        <v>23</v>
      </c>
      <c r="T19" s="33" t="s">
        <v>23</v>
      </c>
      <c r="U19" s="638" t="s">
        <v>23</v>
      </c>
    </row>
    <row r="20" spans="1:21" ht="12.75" customHeight="1">
      <c r="A20" s="95" t="s">
        <v>56</v>
      </c>
      <c r="B20" s="96"/>
      <c r="C20" s="96"/>
      <c r="D20" s="96"/>
      <c r="E20" s="96"/>
      <c r="F20" s="96"/>
      <c r="G20" s="96"/>
      <c r="H20" s="96"/>
      <c r="I20" s="96"/>
      <c r="J20" s="96"/>
      <c r="K20" s="96"/>
      <c r="L20" s="96"/>
      <c r="M20" s="639"/>
      <c r="N20" s="639"/>
      <c r="O20" s="639"/>
      <c r="P20" s="639"/>
      <c r="Q20" s="639"/>
      <c r="R20" s="639"/>
      <c r="S20" s="639"/>
      <c r="T20" s="639"/>
      <c r="U20" s="640"/>
    </row>
    <row r="21" spans="1:21" ht="21.75" customHeight="1">
      <c r="A21" s="44" t="s">
        <v>11</v>
      </c>
      <c r="B21" s="38" t="s">
        <v>96</v>
      </c>
      <c r="C21" s="28">
        <f>77+117</f>
        <v>194</v>
      </c>
      <c r="D21" s="28">
        <f>84+30</f>
        <v>114</v>
      </c>
      <c r="E21" s="28">
        <f>223+57</f>
        <v>280</v>
      </c>
      <c r="F21" s="36">
        <f>E21/H21</f>
        <v>2.4561403508771931</v>
      </c>
      <c r="G21" s="28">
        <f>77+117</f>
        <v>194</v>
      </c>
      <c r="H21" s="28">
        <f>84+30</f>
        <v>114</v>
      </c>
      <c r="I21" s="28">
        <f>37+10</f>
        <v>47</v>
      </c>
      <c r="J21" s="28">
        <f>43+17</f>
        <v>60</v>
      </c>
      <c r="K21" s="28">
        <f>5+3</f>
        <v>8</v>
      </c>
      <c r="L21" s="28">
        <f>7+8</f>
        <v>15</v>
      </c>
      <c r="M21" s="635">
        <v>215337.50068000003</v>
      </c>
      <c r="N21" s="635">
        <v>129463.66068000002</v>
      </c>
      <c r="O21" s="635">
        <v>36760.870000000003</v>
      </c>
      <c r="P21" s="635">
        <v>80455.580680000014</v>
      </c>
      <c r="Q21" s="635">
        <v>12336.71</v>
      </c>
      <c r="R21" s="635">
        <v>80177.527010000005</v>
      </c>
      <c r="S21" s="635">
        <v>18691.419999999998</v>
      </c>
      <c r="T21" s="635">
        <f>(O21+P21)-(R21+S21)</f>
        <v>18347.503670000006</v>
      </c>
      <c r="U21" s="636">
        <f>100-(R21+S21)/(O21+P21)*100</f>
        <v>15.652669538756598</v>
      </c>
    </row>
    <row r="22" spans="1:21" ht="6" customHeight="1">
      <c r="I22" s="12"/>
      <c r="J22" s="12"/>
      <c r="K22" s="12"/>
      <c r="L22" s="12"/>
      <c r="M22" s="12"/>
    </row>
    <row r="23" spans="1:21" ht="12.75" customHeight="1">
      <c r="A23" s="916" t="s">
        <v>126</v>
      </c>
      <c r="B23" s="916"/>
      <c r="C23" s="916"/>
      <c r="D23" s="916"/>
      <c r="E23" s="916"/>
      <c r="F23" s="916"/>
      <c r="G23" s="916"/>
      <c r="H23" s="916"/>
      <c r="I23" s="916"/>
      <c r="J23" s="916"/>
      <c r="K23" s="916"/>
      <c r="L23" s="916"/>
      <c r="M23" s="916"/>
      <c r="N23" s="916"/>
      <c r="O23" s="916"/>
    </row>
    <row r="24" spans="1:21" s="34" customFormat="1" ht="12.75" customHeight="1">
      <c r="A24" s="907" t="s">
        <v>241</v>
      </c>
      <c r="B24" s="907"/>
      <c r="C24" s="907"/>
      <c r="D24" s="907"/>
      <c r="E24" s="907"/>
      <c r="F24" s="907"/>
      <c r="G24" s="907"/>
      <c r="H24" s="907"/>
      <c r="I24" s="907"/>
      <c r="J24" s="907"/>
      <c r="K24" s="907"/>
      <c r="L24" s="907"/>
      <c r="M24" s="907"/>
      <c r="N24" s="907"/>
      <c r="O24" s="907"/>
      <c r="P24" s="907"/>
      <c r="Q24" s="907"/>
      <c r="R24" s="84"/>
    </row>
    <row r="25" spans="1:21" s="34" customFormat="1" ht="12.75" customHeight="1">
      <c r="A25" s="907" t="s">
        <v>240</v>
      </c>
      <c r="B25" s="907"/>
      <c r="C25" s="907"/>
      <c r="D25" s="907"/>
      <c r="E25" s="907"/>
      <c r="F25" s="907"/>
      <c r="G25" s="907"/>
      <c r="H25" s="907"/>
      <c r="I25" s="907"/>
      <c r="J25" s="907"/>
      <c r="K25" s="907"/>
      <c r="L25" s="907"/>
      <c r="M25" s="907"/>
      <c r="N25" s="907"/>
      <c r="O25" s="907"/>
      <c r="P25" s="907"/>
      <c r="Q25" s="907"/>
      <c r="R25" s="84"/>
    </row>
    <row r="26" spans="1:21" s="34" customFormat="1">
      <c r="A26" s="10"/>
      <c r="B26" s="8"/>
      <c r="C26" s="8"/>
      <c r="D26" s="8"/>
      <c r="E26" s="8"/>
      <c r="F26" s="8"/>
      <c r="G26" s="8"/>
      <c r="H26" s="9"/>
      <c r="I26" s="9"/>
      <c r="J26" s="9"/>
      <c r="K26" s="9"/>
      <c r="L26" s="9"/>
      <c r="M26" s="9"/>
      <c r="N26" s="8"/>
      <c r="O26" s="8"/>
      <c r="P26" s="8"/>
      <c r="Q26" s="8"/>
      <c r="R26" s="84"/>
    </row>
    <row r="27" spans="1:21" ht="9" customHeight="1">
      <c r="H27" s="9"/>
      <c r="I27" s="9"/>
      <c r="J27" s="9"/>
      <c r="K27" s="9"/>
      <c r="L27" s="9"/>
      <c r="M27" s="9"/>
    </row>
    <row r="28" spans="1:21" ht="9" customHeight="1">
      <c r="H28" s="9"/>
      <c r="I28" s="9"/>
      <c r="J28" s="9"/>
      <c r="K28" s="9"/>
      <c r="L28" s="9"/>
      <c r="M28" s="9"/>
    </row>
    <row r="29" spans="1:21" ht="23.25" customHeight="1">
      <c r="A29" s="908" t="s">
        <v>292</v>
      </c>
      <c r="B29" s="908"/>
      <c r="C29" s="908"/>
      <c r="D29" s="908"/>
      <c r="E29" s="908"/>
      <c r="F29" s="908"/>
      <c r="G29" s="908"/>
      <c r="H29" s="908"/>
      <c r="I29" s="908"/>
      <c r="J29" s="908"/>
      <c r="K29" s="908"/>
      <c r="L29" s="908"/>
      <c r="M29" s="67"/>
      <c r="N29" s="67"/>
      <c r="O29" s="67"/>
      <c r="P29" s="67"/>
      <c r="Q29" s="67"/>
    </row>
    <row r="30" spans="1:21" ht="15.75" customHeight="1">
      <c r="A30" s="7"/>
      <c r="E30" s="909" t="s">
        <v>4</v>
      </c>
      <c r="F30" s="909"/>
      <c r="G30" s="9"/>
      <c r="R30" s="67"/>
      <c r="S30" s="67"/>
      <c r="T30" s="67"/>
      <c r="U30" s="67"/>
    </row>
    <row r="31" spans="1:21">
      <c r="A31" s="37" t="s">
        <v>293</v>
      </c>
    </row>
    <row r="32" spans="1:21">
      <c r="A32" s="8"/>
      <c r="B32" s="34"/>
    </row>
    <row r="33" spans="1:2">
      <c r="A33" s="8"/>
      <c r="B33" s="34"/>
    </row>
  </sheetData>
  <sheetProtection formatCells="0" formatColumns="0" formatRows="0"/>
  <mergeCells count="30">
    <mergeCell ref="T1:U1"/>
    <mergeCell ref="B2:U2"/>
    <mergeCell ref="I3:O3"/>
    <mergeCell ref="H4:P4"/>
    <mergeCell ref="E5:O5"/>
    <mergeCell ref="E6:O6"/>
    <mergeCell ref="E8:E10"/>
    <mergeCell ref="F8:F10"/>
    <mergeCell ref="G8:K8"/>
    <mergeCell ref="G9:G10"/>
    <mergeCell ref="H9:H10"/>
    <mergeCell ref="I9:K9"/>
    <mergeCell ref="L8:L10"/>
    <mergeCell ref="T8:U8"/>
    <mergeCell ref="O9:Q9"/>
    <mergeCell ref="M9:M10"/>
    <mergeCell ref="N9:N10"/>
    <mergeCell ref="T9:T10"/>
    <mergeCell ref="U9:U10"/>
    <mergeCell ref="M8:Q8"/>
    <mergeCell ref="A24:Q24"/>
    <mergeCell ref="A29:L29"/>
    <mergeCell ref="E30:F30"/>
    <mergeCell ref="R8:R10"/>
    <mergeCell ref="S8:S10"/>
    <mergeCell ref="A8:A10"/>
    <mergeCell ref="B8:B10"/>
    <mergeCell ref="C8:D9"/>
    <mergeCell ref="A25:Q25"/>
    <mergeCell ref="A23:O23"/>
  </mergeCells>
  <printOptions horizontalCentered="1"/>
  <pageMargins left="0.19685039370078741" right="0.19685039370078741" top="0.39370078740157483" bottom="0.19685039370078741" header="0.51181102362204722" footer="0.51181102362204722"/>
  <pageSetup paperSize="9" scale="66" firstPageNumber="7" fitToHeight="100"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sheetPr codeName="Лист10">
    <tabColor rgb="FF92D050"/>
    <pageSetUpPr fitToPage="1"/>
  </sheetPr>
  <dimension ref="A1:I329"/>
  <sheetViews>
    <sheetView workbookViewId="0">
      <selection activeCell="D5" sqref="D5"/>
    </sheetView>
  </sheetViews>
  <sheetFormatPr defaultRowHeight="12.75"/>
  <cols>
    <col min="1" max="1" width="3.85546875" style="10" customWidth="1"/>
    <col min="2" max="2" width="13.7109375" style="10" customWidth="1"/>
    <col min="3" max="3" width="28.7109375" style="8" customWidth="1"/>
    <col min="4" max="4" width="14.42578125" style="8" customWidth="1"/>
    <col min="5" max="5" width="12.7109375" style="8" customWidth="1"/>
    <col min="6" max="6" width="13.7109375" style="8" customWidth="1"/>
    <col min="7" max="7" width="13.42578125" style="8" customWidth="1"/>
    <col min="8" max="8" width="13.5703125" style="8" customWidth="1"/>
    <col min="9" max="9" width="22.7109375" style="8" customWidth="1"/>
    <col min="10" max="256" width="9.140625" style="8"/>
    <col min="257" max="257" width="3.85546875" style="8" customWidth="1"/>
    <col min="258" max="258" width="13.7109375" style="8" customWidth="1"/>
    <col min="259" max="259" width="28.7109375" style="8" customWidth="1"/>
    <col min="260" max="260" width="14.42578125" style="8" customWidth="1"/>
    <col min="261" max="261" width="12.7109375" style="8" customWidth="1"/>
    <col min="262" max="262" width="13.7109375" style="8" customWidth="1"/>
    <col min="263" max="263" width="13.42578125" style="8" customWidth="1"/>
    <col min="264" max="264" width="13.5703125" style="8" customWidth="1"/>
    <col min="265" max="265" width="22.7109375" style="8" customWidth="1"/>
    <col min="266" max="512" width="9.140625" style="8"/>
    <col min="513" max="513" width="3.85546875" style="8" customWidth="1"/>
    <col min="514" max="514" width="13.7109375" style="8" customWidth="1"/>
    <col min="515" max="515" width="28.7109375" style="8" customWidth="1"/>
    <col min="516" max="516" width="14.42578125" style="8" customWidth="1"/>
    <col min="517" max="517" width="12.7109375" style="8" customWidth="1"/>
    <col min="518" max="518" width="13.7109375" style="8" customWidth="1"/>
    <col min="519" max="519" width="13.42578125" style="8" customWidth="1"/>
    <col min="520" max="520" width="13.5703125" style="8" customWidth="1"/>
    <col min="521" max="521" width="22.7109375" style="8" customWidth="1"/>
    <col min="522" max="768" width="9.140625" style="8"/>
    <col min="769" max="769" width="3.85546875" style="8" customWidth="1"/>
    <col min="770" max="770" width="13.7109375" style="8" customWidth="1"/>
    <col min="771" max="771" width="28.7109375" style="8" customWidth="1"/>
    <col min="772" max="772" width="14.42578125" style="8" customWidth="1"/>
    <col min="773" max="773" width="12.7109375" style="8" customWidth="1"/>
    <col min="774" max="774" width="13.7109375" style="8" customWidth="1"/>
    <col min="775" max="775" width="13.42578125" style="8" customWidth="1"/>
    <col min="776" max="776" width="13.5703125" style="8" customWidth="1"/>
    <col min="777" max="777" width="22.7109375" style="8" customWidth="1"/>
    <col min="778" max="1024" width="9.140625" style="8"/>
    <col min="1025" max="1025" width="3.85546875" style="8" customWidth="1"/>
    <col min="1026" max="1026" width="13.7109375" style="8" customWidth="1"/>
    <col min="1027" max="1027" width="28.7109375" style="8" customWidth="1"/>
    <col min="1028" max="1028" width="14.42578125" style="8" customWidth="1"/>
    <col min="1029" max="1029" width="12.7109375" style="8" customWidth="1"/>
    <col min="1030" max="1030" width="13.7109375" style="8" customWidth="1"/>
    <col min="1031" max="1031" width="13.42578125" style="8" customWidth="1"/>
    <col min="1032" max="1032" width="13.5703125" style="8" customWidth="1"/>
    <col min="1033" max="1033" width="22.7109375" style="8" customWidth="1"/>
    <col min="1034" max="1280" width="9.140625" style="8"/>
    <col min="1281" max="1281" width="3.85546875" style="8" customWidth="1"/>
    <col min="1282" max="1282" width="13.7109375" style="8" customWidth="1"/>
    <col min="1283" max="1283" width="28.7109375" style="8" customWidth="1"/>
    <col min="1284" max="1284" width="14.42578125" style="8" customWidth="1"/>
    <col min="1285" max="1285" width="12.7109375" style="8" customWidth="1"/>
    <col min="1286" max="1286" width="13.7109375" style="8" customWidth="1"/>
    <col min="1287" max="1287" width="13.42578125" style="8" customWidth="1"/>
    <col min="1288" max="1288" width="13.5703125" style="8" customWidth="1"/>
    <col min="1289" max="1289" width="22.7109375" style="8" customWidth="1"/>
    <col min="1290" max="1536" width="9.140625" style="8"/>
    <col min="1537" max="1537" width="3.85546875" style="8" customWidth="1"/>
    <col min="1538" max="1538" width="13.7109375" style="8" customWidth="1"/>
    <col min="1539" max="1539" width="28.7109375" style="8" customWidth="1"/>
    <col min="1540" max="1540" width="14.42578125" style="8" customWidth="1"/>
    <col min="1541" max="1541" width="12.7109375" style="8" customWidth="1"/>
    <col min="1542" max="1542" width="13.7109375" style="8" customWidth="1"/>
    <col min="1543" max="1543" width="13.42578125" style="8" customWidth="1"/>
    <col min="1544" max="1544" width="13.5703125" style="8" customWidth="1"/>
    <col min="1545" max="1545" width="22.7109375" style="8" customWidth="1"/>
    <col min="1546" max="1792" width="9.140625" style="8"/>
    <col min="1793" max="1793" width="3.85546875" style="8" customWidth="1"/>
    <col min="1794" max="1794" width="13.7109375" style="8" customWidth="1"/>
    <col min="1795" max="1795" width="28.7109375" style="8" customWidth="1"/>
    <col min="1796" max="1796" width="14.42578125" style="8" customWidth="1"/>
    <col min="1797" max="1797" width="12.7109375" style="8" customWidth="1"/>
    <col min="1798" max="1798" width="13.7109375" style="8" customWidth="1"/>
    <col min="1799" max="1799" width="13.42578125" style="8" customWidth="1"/>
    <col min="1800" max="1800" width="13.5703125" style="8" customWidth="1"/>
    <col min="1801" max="1801" width="22.7109375" style="8" customWidth="1"/>
    <col min="1802" max="2048" width="9.140625" style="8"/>
    <col min="2049" max="2049" width="3.85546875" style="8" customWidth="1"/>
    <col min="2050" max="2050" width="13.7109375" style="8" customWidth="1"/>
    <col min="2051" max="2051" width="28.7109375" style="8" customWidth="1"/>
    <col min="2052" max="2052" width="14.42578125" style="8" customWidth="1"/>
    <col min="2053" max="2053" width="12.7109375" style="8" customWidth="1"/>
    <col min="2054" max="2054" width="13.7109375" style="8" customWidth="1"/>
    <col min="2055" max="2055" width="13.42578125" style="8" customWidth="1"/>
    <col min="2056" max="2056" width="13.5703125" style="8" customWidth="1"/>
    <col min="2057" max="2057" width="22.7109375" style="8" customWidth="1"/>
    <col min="2058" max="2304" width="9.140625" style="8"/>
    <col min="2305" max="2305" width="3.85546875" style="8" customWidth="1"/>
    <col min="2306" max="2306" width="13.7109375" style="8" customWidth="1"/>
    <col min="2307" max="2307" width="28.7109375" style="8" customWidth="1"/>
    <col min="2308" max="2308" width="14.42578125" style="8" customWidth="1"/>
    <col min="2309" max="2309" width="12.7109375" style="8" customWidth="1"/>
    <col min="2310" max="2310" width="13.7109375" style="8" customWidth="1"/>
    <col min="2311" max="2311" width="13.42578125" style="8" customWidth="1"/>
    <col min="2312" max="2312" width="13.5703125" style="8" customWidth="1"/>
    <col min="2313" max="2313" width="22.7109375" style="8" customWidth="1"/>
    <col min="2314" max="2560" width="9.140625" style="8"/>
    <col min="2561" max="2561" width="3.85546875" style="8" customWidth="1"/>
    <col min="2562" max="2562" width="13.7109375" style="8" customWidth="1"/>
    <col min="2563" max="2563" width="28.7109375" style="8" customWidth="1"/>
    <col min="2564" max="2564" width="14.42578125" style="8" customWidth="1"/>
    <col min="2565" max="2565" width="12.7109375" style="8" customWidth="1"/>
    <col min="2566" max="2566" width="13.7109375" style="8" customWidth="1"/>
    <col min="2567" max="2567" width="13.42578125" style="8" customWidth="1"/>
    <col min="2568" max="2568" width="13.5703125" style="8" customWidth="1"/>
    <col min="2569" max="2569" width="22.7109375" style="8" customWidth="1"/>
    <col min="2570" max="2816" width="9.140625" style="8"/>
    <col min="2817" max="2817" width="3.85546875" style="8" customWidth="1"/>
    <col min="2818" max="2818" width="13.7109375" style="8" customWidth="1"/>
    <col min="2819" max="2819" width="28.7109375" style="8" customWidth="1"/>
    <col min="2820" max="2820" width="14.42578125" style="8" customWidth="1"/>
    <col min="2821" max="2821" width="12.7109375" style="8" customWidth="1"/>
    <col min="2822" max="2822" width="13.7109375" style="8" customWidth="1"/>
    <col min="2823" max="2823" width="13.42578125" style="8" customWidth="1"/>
    <col min="2824" max="2824" width="13.5703125" style="8" customWidth="1"/>
    <col min="2825" max="2825" width="22.7109375" style="8" customWidth="1"/>
    <col min="2826" max="3072" width="9.140625" style="8"/>
    <col min="3073" max="3073" width="3.85546875" style="8" customWidth="1"/>
    <col min="3074" max="3074" width="13.7109375" style="8" customWidth="1"/>
    <col min="3075" max="3075" width="28.7109375" style="8" customWidth="1"/>
    <col min="3076" max="3076" width="14.42578125" style="8" customWidth="1"/>
    <col min="3077" max="3077" width="12.7109375" style="8" customWidth="1"/>
    <col min="3078" max="3078" width="13.7109375" style="8" customWidth="1"/>
    <col min="3079" max="3079" width="13.42578125" style="8" customWidth="1"/>
    <col min="3080" max="3080" width="13.5703125" style="8" customWidth="1"/>
    <col min="3081" max="3081" width="22.7109375" style="8" customWidth="1"/>
    <col min="3082" max="3328" width="9.140625" style="8"/>
    <col min="3329" max="3329" width="3.85546875" style="8" customWidth="1"/>
    <col min="3330" max="3330" width="13.7109375" style="8" customWidth="1"/>
    <col min="3331" max="3331" width="28.7109375" style="8" customWidth="1"/>
    <col min="3332" max="3332" width="14.42578125" style="8" customWidth="1"/>
    <col min="3333" max="3333" width="12.7109375" style="8" customWidth="1"/>
    <col min="3334" max="3334" width="13.7109375" style="8" customWidth="1"/>
    <col min="3335" max="3335" width="13.42578125" style="8" customWidth="1"/>
    <col min="3336" max="3336" width="13.5703125" style="8" customWidth="1"/>
    <col min="3337" max="3337" width="22.7109375" style="8" customWidth="1"/>
    <col min="3338" max="3584" width="9.140625" style="8"/>
    <col min="3585" max="3585" width="3.85546875" style="8" customWidth="1"/>
    <col min="3586" max="3586" width="13.7109375" style="8" customWidth="1"/>
    <col min="3587" max="3587" width="28.7109375" style="8" customWidth="1"/>
    <col min="3588" max="3588" width="14.42578125" style="8" customWidth="1"/>
    <col min="3589" max="3589" width="12.7109375" style="8" customWidth="1"/>
    <col min="3590" max="3590" width="13.7109375" style="8" customWidth="1"/>
    <col min="3591" max="3591" width="13.42578125" style="8" customWidth="1"/>
    <col min="3592" max="3592" width="13.5703125" style="8" customWidth="1"/>
    <col min="3593" max="3593" width="22.7109375" style="8" customWidth="1"/>
    <col min="3594" max="3840" width="9.140625" style="8"/>
    <col min="3841" max="3841" width="3.85546875" style="8" customWidth="1"/>
    <col min="3842" max="3842" width="13.7109375" style="8" customWidth="1"/>
    <col min="3843" max="3843" width="28.7109375" style="8" customWidth="1"/>
    <col min="3844" max="3844" width="14.42578125" style="8" customWidth="1"/>
    <col min="3845" max="3845" width="12.7109375" style="8" customWidth="1"/>
    <col min="3846" max="3846" width="13.7109375" style="8" customWidth="1"/>
    <col min="3847" max="3847" width="13.42578125" style="8" customWidth="1"/>
    <col min="3848" max="3848" width="13.5703125" style="8" customWidth="1"/>
    <col min="3849" max="3849" width="22.7109375" style="8" customWidth="1"/>
    <col min="3850" max="4096" width="9.140625" style="8"/>
    <col min="4097" max="4097" width="3.85546875" style="8" customWidth="1"/>
    <col min="4098" max="4098" width="13.7109375" style="8" customWidth="1"/>
    <col min="4099" max="4099" width="28.7109375" style="8" customWidth="1"/>
    <col min="4100" max="4100" width="14.42578125" style="8" customWidth="1"/>
    <col min="4101" max="4101" width="12.7109375" style="8" customWidth="1"/>
    <col min="4102" max="4102" width="13.7109375" style="8" customWidth="1"/>
    <col min="4103" max="4103" width="13.42578125" style="8" customWidth="1"/>
    <col min="4104" max="4104" width="13.5703125" style="8" customWidth="1"/>
    <col min="4105" max="4105" width="22.7109375" style="8" customWidth="1"/>
    <col min="4106" max="4352" width="9.140625" style="8"/>
    <col min="4353" max="4353" width="3.85546875" style="8" customWidth="1"/>
    <col min="4354" max="4354" width="13.7109375" style="8" customWidth="1"/>
    <col min="4355" max="4355" width="28.7109375" style="8" customWidth="1"/>
    <col min="4356" max="4356" width="14.42578125" style="8" customWidth="1"/>
    <col min="4357" max="4357" width="12.7109375" style="8" customWidth="1"/>
    <col min="4358" max="4358" width="13.7109375" style="8" customWidth="1"/>
    <col min="4359" max="4359" width="13.42578125" style="8" customWidth="1"/>
    <col min="4360" max="4360" width="13.5703125" style="8" customWidth="1"/>
    <col min="4361" max="4361" width="22.7109375" style="8" customWidth="1"/>
    <col min="4362" max="4608" width="9.140625" style="8"/>
    <col min="4609" max="4609" width="3.85546875" style="8" customWidth="1"/>
    <col min="4610" max="4610" width="13.7109375" style="8" customWidth="1"/>
    <col min="4611" max="4611" width="28.7109375" style="8" customWidth="1"/>
    <col min="4612" max="4612" width="14.42578125" style="8" customWidth="1"/>
    <col min="4613" max="4613" width="12.7109375" style="8" customWidth="1"/>
    <col min="4614" max="4614" width="13.7109375" style="8" customWidth="1"/>
    <col min="4615" max="4615" width="13.42578125" style="8" customWidth="1"/>
    <col min="4616" max="4616" width="13.5703125" style="8" customWidth="1"/>
    <col min="4617" max="4617" width="22.7109375" style="8" customWidth="1"/>
    <col min="4618" max="4864" width="9.140625" style="8"/>
    <col min="4865" max="4865" width="3.85546875" style="8" customWidth="1"/>
    <col min="4866" max="4866" width="13.7109375" style="8" customWidth="1"/>
    <col min="4867" max="4867" width="28.7109375" style="8" customWidth="1"/>
    <col min="4868" max="4868" width="14.42578125" style="8" customWidth="1"/>
    <col min="4869" max="4869" width="12.7109375" style="8" customWidth="1"/>
    <col min="4870" max="4870" width="13.7109375" style="8" customWidth="1"/>
    <col min="4871" max="4871" width="13.42578125" style="8" customWidth="1"/>
    <col min="4872" max="4872" width="13.5703125" style="8" customWidth="1"/>
    <col min="4873" max="4873" width="22.7109375" style="8" customWidth="1"/>
    <col min="4874" max="5120" width="9.140625" style="8"/>
    <col min="5121" max="5121" width="3.85546875" style="8" customWidth="1"/>
    <col min="5122" max="5122" width="13.7109375" style="8" customWidth="1"/>
    <col min="5123" max="5123" width="28.7109375" style="8" customWidth="1"/>
    <col min="5124" max="5124" width="14.42578125" style="8" customWidth="1"/>
    <col min="5125" max="5125" width="12.7109375" style="8" customWidth="1"/>
    <col min="5126" max="5126" width="13.7109375" style="8" customWidth="1"/>
    <col min="5127" max="5127" width="13.42578125" style="8" customWidth="1"/>
    <col min="5128" max="5128" width="13.5703125" style="8" customWidth="1"/>
    <col min="5129" max="5129" width="22.7109375" style="8" customWidth="1"/>
    <col min="5130" max="5376" width="9.140625" style="8"/>
    <col min="5377" max="5377" width="3.85546875" style="8" customWidth="1"/>
    <col min="5378" max="5378" width="13.7109375" style="8" customWidth="1"/>
    <col min="5379" max="5379" width="28.7109375" style="8" customWidth="1"/>
    <col min="5380" max="5380" width="14.42578125" style="8" customWidth="1"/>
    <col min="5381" max="5381" width="12.7109375" style="8" customWidth="1"/>
    <col min="5382" max="5382" width="13.7109375" style="8" customWidth="1"/>
    <col min="5383" max="5383" width="13.42578125" style="8" customWidth="1"/>
    <col min="5384" max="5384" width="13.5703125" style="8" customWidth="1"/>
    <col min="5385" max="5385" width="22.7109375" style="8" customWidth="1"/>
    <col min="5386" max="5632" width="9.140625" style="8"/>
    <col min="5633" max="5633" width="3.85546875" style="8" customWidth="1"/>
    <col min="5634" max="5634" width="13.7109375" style="8" customWidth="1"/>
    <col min="5635" max="5635" width="28.7109375" style="8" customWidth="1"/>
    <col min="5636" max="5636" width="14.42578125" style="8" customWidth="1"/>
    <col min="5637" max="5637" width="12.7109375" style="8" customWidth="1"/>
    <col min="5638" max="5638" width="13.7109375" style="8" customWidth="1"/>
    <col min="5639" max="5639" width="13.42578125" style="8" customWidth="1"/>
    <col min="5640" max="5640" width="13.5703125" style="8" customWidth="1"/>
    <col min="5641" max="5641" width="22.7109375" style="8" customWidth="1"/>
    <col min="5642" max="5888" width="9.140625" style="8"/>
    <col min="5889" max="5889" width="3.85546875" style="8" customWidth="1"/>
    <col min="5890" max="5890" width="13.7109375" style="8" customWidth="1"/>
    <col min="5891" max="5891" width="28.7109375" style="8" customWidth="1"/>
    <col min="5892" max="5892" width="14.42578125" style="8" customWidth="1"/>
    <col min="5893" max="5893" width="12.7109375" style="8" customWidth="1"/>
    <col min="5894" max="5894" width="13.7109375" style="8" customWidth="1"/>
    <col min="5895" max="5895" width="13.42578125" style="8" customWidth="1"/>
    <col min="5896" max="5896" width="13.5703125" style="8" customWidth="1"/>
    <col min="5897" max="5897" width="22.7109375" style="8" customWidth="1"/>
    <col min="5898" max="6144" width="9.140625" style="8"/>
    <col min="6145" max="6145" width="3.85546875" style="8" customWidth="1"/>
    <col min="6146" max="6146" width="13.7109375" style="8" customWidth="1"/>
    <col min="6147" max="6147" width="28.7109375" style="8" customWidth="1"/>
    <col min="6148" max="6148" width="14.42578125" style="8" customWidth="1"/>
    <col min="6149" max="6149" width="12.7109375" style="8" customWidth="1"/>
    <col min="6150" max="6150" width="13.7109375" style="8" customWidth="1"/>
    <col min="6151" max="6151" width="13.42578125" style="8" customWidth="1"/>
    <col min="6152" max="6152" width="13.5703125" style="8" customWidth="1"/>
    <col min="6153" max="6153" width="22.7109375" style="8" customWidth="1"/>
    <col min="6154" max="6400" width="9.140625" style="8"/>
    <col min="6401" max="6401" width="3.85546875" style="8" customWidth="1"/>
    <col min="6402" max="6402" width="13.7109375" style="8" customWidth="1"/>
    <col min="6403" max="6403" width="28.7109375" style="8" customWidth="1"/>
    <col min="6404" max="6404" width="14.42578125" style="8" customWidth="1"/>
    <col min="6405" max="6405" width="12.7109375" style="8" customWidth="1"/>
    <col min="6406" max="6406" width="13.7109375" style="8" customWidth="1"/>
    <col min="6407" max="6407" width="13.42578125" style="8" customWidth="1"/>
    <col min="6408" max="6408" width="13.5703125" style="8" customWidth="1"/>
    <col min="6409" max="6409" width="22.7109375" style="8" customWidth="1"/>
    <col min="6410" max="6656" width="9.140625" style="8"/>
    <col min="6657" max="6657" width="3.85546875" style="8" customWidth="1"/>
    <col min="6658" max="6658" width="13.7109375" style="8" customWidth="1"/>
    <col min="6659" max="6659" width="28.7109375" style="8" customWidth="1"/>
    <col min="6660" max="6660" width="14.42578125" style="8" customWidth="1"/>
    <col min="6661" max="6661" width="12.7109375" style="8" customWidth="1"/>
    <col min="6662" max="6662" width="13.7109375" style="8" customWidth="1"/>
    <col min="6663" max="6663" width="13.42578125" style="8" customWidth="1"/>
    <col min="6664" max="6664" width="13.5703125" style="8" customWidth="1"/>
    <col min="6665" max="6665" width="22.7109375" style="8" customWidth="1"/>
    <col min="6666" max="6912" width="9.140625" style="8"/>
    <col min="6913" max="6913" width="3.85546875" style="8" customWidth="1"/>
    <col min="6914" max="6914" width="13.7109375" style="8" customWidth="1"/>
    <col min="6915" max="6915" width="28.7109375" style="8" customWidth="1"/>
    <col min="6916" max="6916" width="14.42578125" style="8" customWidth="1"/>
    <col min="6917" max="6917" width="12.7109375" style="8" customWidth="1"/>
    <col min="6918" max="6918" width="13.7109375" style="8" customWidth="1"/>
    <col min="6919" max="6919" width="13.42578125" style="8" customWidth="1"/>
    <col min="6920" max="6920" width="13.5703125" style="8" customWidth="1"/>
    <col min="6921" max="6921" width="22.7109375" style="8" customWidth="1"/>
    <col min="6922" max="7168" width="9.140625" style="8"/>
    <col min="7169" max="7169" width="3.85546875" style="8" customWidth="1"/>
    <col min="7170" max="7170" width="13.7109375" style="8" customWidth="1"/>
    <col min="7171" max="7171" width="28.7109375" style="8" customWidth="1"/>
    <col min="7172" max="7172" width="14.42578125" style="8" customWidth="1"/>
    <col min="7173" max="7173" width="12.7109375" style="8" customWidth="1"/>
    <col min="7174" max="7174" width="13.7109375" style="8" customWidth="1"/>
    <col min="7175" max="7175" width="13.42578125" style="8" customWidth="1"/>
    <col min="7176" max="7176" width="13.5703125" style="8" customWidth="1"/>
    <col min="7177" max="7177" width="22.7109375" style="8" customWidth="1"/>
    <col min="7178" max="7424" width="9.140625" style="8"/>
    <col min="7425" max="7425" width="3.85546875" style="8" customWidth="1"/>
    <col min="7426" max="7426" width="13.7109375" style="8" customWidth="1"/>
    <col min="7427" max="7427" width="28.7109375" style="8" customWidth="1"/>
    <col min="7428" max="7428" width="14.42578125" style="8" customWidth="1"/>
    <col min="7429" max="7429" width="12.7109375" style="8" customWidth="1"/>
    <col min="7430" max="7430" width="13.7109375" style="8" customWidth="1"/>
    <col min="7431" max="7431" width="13.42578125" style="8" customWidth="1"/>
    <col min="7432" max="7432" width="13.5703125" style="8" customWidth="1"/>
    <col min="7433" max="7433" width="22.7109375" style="8" customWidth="1"/>
    <col min="7434" max="7680" width="9.140625" style="8"/>
    <col min="7681" max="7681" width="3.85546875" style="8" customWidth="1"/>
    <col min="7682" max="7682" width="13.7109375" style="8" customWidth="1"/>
    <col min="7683" max="7683" width="28.7109375" style="8" customWidth="1"/>
    <col min="7684" max="7684" width="14.42578125" style="8" customWidth="1"/>
    <col min="7685" max="7685" width="12.7109375" style="8" customWidth="1"/>
    <col min="7686" max="7686" width="13.7109375" style="8" customWidth="1"/>
    <col min="7687" max="7687" width="13.42578125" style="8" customWidth="1"/>
    <col min="7688" max="7688" width="13.5703125" style="8" customWidth="1"/>
    <col min="7689" max="7689" width="22.7109375" style="8" customWidth="1"/>
    <col min="7690" max="7936" width="9.140625" style="8"/>
    <col min="7937" max="7937" width="3.85546875" style="8" customWidth="1"/>
    <col min="7938" max="7938" width="13.7109375" style="8" customWidth="1"/>
    <col min="7939" max="7939" width="28.7109375" style="8" customWidth="1"/>
    <col min="7940" max="7940" width="14.42578125" style="8" customWidth="1"/>
    <col min="7941" max="7941" width="12.7109375" style="8" customWidth="1"/>
    <col min="7942" max="7942" width="13.7109375" style="8" customWidth="1"/>
    <col min="7943" max="7943" width="13.42578125" style="8" customWidth="1"/>
    <col min="7944" max="7944" width="13.5703125" style="8" customWidth="1"/>
    <col min="7945" max="7945" width="22.7109375" style="8" customWidth="1"/>
    <col min="7946" max="8192" width="9.140625" style="8"/>
    <col min="8193" max="8193" width="3.85546875" style="8" customWidth="1"/>
    <col min="8194" max="8194" width="13.7109375" style="8" customWidth="1"/>
    <col min="8195" max="8195" width="28.7109375" style="8" customWidth="1"/>
    <col min="8196" max="8196" width="14.42578125" style="8" customWidth="1"/>
    <col min="8197" max="8197" width="12.7109375" style="8" customWidth="1"/>
    <col min="8198" max="8198" width="13.7109375" style="8" customWidth="1"/>
    <col min="8199" max="8199" width="13.42578125" style="8" customWidth="1"/>
    <col min="8200" max="8200" width="13.5703125" style="8" customWidth="1"/>
    <col min="8201" max="8201" width="22.7109375" style="8" customWidth="1"/>
    <col min="8202" max="8448" width="9.140625" style="8"/>
    <col min="8449" max="8449" width="3.85546875" style="8" customWidth="1"/>
    <col min="8450" max="8450" width="13.7109375" style="8" customWidth="1"/>
    <col min="8451" max="8451" width="28.7109375" style="8" customWidth="1"/>
    <col min="8452" max="8452" width="14.42578125" style="8" customWidth="1"/>
    <col min="8453" max="8453" width="12.7109375" style="8" customWidth="1"/>
    <col min="8454" max="8454" width="13.7109375" style="8" customWidth="1"/>
    <col min="8455" max="8455" width="13.42578125" style="8" customWidth="1"/>
    <col min="8456" max="8456" width="13.5703125" style="8" customWidth="1"/>
    <col min="8457" max="8457" width="22.7109375" style="8" customWidth="1"/>
    <col min="8458" max="8704" width="9.140625" style="8"/>
    <col min="8705" max="8705" width="3.85546875" style="8" customWidth="1"/>
    <col min="8706" max="8706" width="13.7109375" style="8" customWidth="1"/>
    <col min="8707" max="8707" width="28.7109375" style="8" customWidth="1"/>
    <col min="8708" max="8708" width="14.42578125" style="8" customWidth="1"/>
    <col min="8709" max="8709" width="12.7109375" style="8" customWidth="1"/>
    <col min="8710" max="8710" width="13.7109375" style="8" customWidth="1"/>
    <col min="8711" max="8711" width="13.42578125" style="8" customWidth="1"/>
    <col min="8712" max="8712" width="13.5703125" style="8" customWidth="1"/>
    <col min="8713" max="8713" width="22.7109375" style="8" customWidth="1"/>
    <col min="8714" max="8960" width="9.140625" style="8"/>
    <col min="8961" max="8961" width="3.85546875" style="8" customWidth="1"/>
    <col min="8962" max="8962" width="13.7109375" style="8" customWidth="1"/>
    <col min="8963" max="8963" width="28.7109375" style="8" customWidth="1"/>
    <col min="8964" max="8964" width="14.42578125" style="8" customWidth="1"/>
    <col min="8965" max="8965" width="12.7109375" style="8" customWidth="1"/>
    <col min="8966" max="8966" width="13.7109375" style="8" customWidth="1"/>
    <col min="8967" max="8967" width="13.42578125" style="8" customWidth="1"/>
    <col min="8968" max="8968" width="13.5703125" style="8" customWidth="1"/>
    <col min="8969" max="8969" width="22.7109375" style="8" customWidth="1"/>
    <col min="8970" max="9216" width="9.140625" style="8"/>
    <col min="9217" max="9217" width="3.85546875" style="8" customWidth="1"/>
    <col min="9218" max="9218" width="13.7109375" style="8" customWidth="1"/>
    <col min="9219" max="9219" width="28.7109375" style="8" customWidth="1"/>
    <col min="9220" max="9220" width="14.42578125" style="8" customWidth="1"/>
    <col min="9221" max="9221" width="12.7109375" style="8" customWidth="1"/>
    <col min="9222" max="9222" width="13.7109375" style="8" customWidth="1"/>
    <col min="9223" max="9223" width="13.42578125" style="8" customWidth="1"/>
    <col min="9224" max="9224" width="13.5703125" style="8" customWidth="1"/>
    <col min="9225" max="9225" width="22.7109375" style="8" customWidth="1"/>
    <col min="9226" max="9472" width="9.140625" style="8"/>
    <col min="9473" max="9473" width="3.85546875" style="8" customWidth="1"/>
    <col min="9474" max="9474" width="13.7109375" style="8" customWidth="1"/>
    <col min="9475" max="9475" width="28.7109375" style="8" customWidth="1"/>
    <col min="9476" max="9476" width="14.42578125" style="8" customWidth="1"/>
    <col min="9477" max="9477" width="12.7109375" style="8" customWidth="1"/>
    <col min="9478" max="9478" width="13.7109375" style="8" customWidth="1"/>
    <col min="9479" max="9479" width="13.42578125" style="8" customWidth="1"/>
    <col min="9480" max="9480" width="13.5703125" style="8" customWidth="1"/>
    <col min="9481" max="9481" width="22.7109375" style="8" customWidth="1"/>
    <col min="9482" max="9728" width="9.140625" style="8"/>
    <col min="9729" max="9729" width="3.85546875" style="8" customWidth="1"/>
    <col min="9730" max="9730" width="13.7109375" style="8" customWidth="1"/>
    <col min="9731" max="9731" width="28.7109375" style="8" customWidth="1"/>
    <col min="9732" max="9732" width="14.42578125" style="8" customWidth="1"/>
    <col min="9733" max="9733" width="12.7109375" style="8" customWidth="1"/>
    <col min="9734" max="9734" width="13.7109375" style="8" customWidth="1"/>
    <col min="9735" max="9735" width="13.42578125" style="8" customWidth="1"/>
    <col min="9736" max="9736" width="13.5703125" style="8" customWidth="1"/>
    <col min="9737" max="9737" width="22.7109375" style="8" customWidth="1"/>
    <col min="9738" max="9984" width="9.140625" style="8"/>
    <col min="9985" max="9985" width="3.85546875" style="8" customWidth="1"/>
    <col min="9986" max="9986" width="13.7109375" style="8" customWidth="1"/>
    <col min="9987" max="9987" width="28.7109375" style="8" customWidth="1"/>
    <col min="9988" max="9988" width="14.42578125" style="8" customWidth="1"/>
    <col min="9989" max="9989" width="12.7109375" style="8" customWidth="1"/>
    <col min="9990" max="9990" width="13.7109375" style="8" customWidth="1"/>
    <col min="9991" max="9991" width="13.42578125" style="8" customWidth="1"/>
    <col min="9992" max="9992" width="13.5703125" style="8" customWidth="1"/>
    <col min="9993" max="9993" width="22.7109375" style="8" customWidth="1"/>
    <col min="9994" max="10240" width="9.140625" style="8"/>
    <col min="10241" max="10241" width="3.85546875" style="8" customWidth="1"/>
    <col min="10242" max="10242" width="13.7109375" style="8" customWidth="1"/>
    <col min="10243" max="10243" width="28.7109375" style="8" customWidth="1"/>
    <col min="10244" max="10244" width="14.42578125" style="8" customWidth="1"/>
    <col min="10245" max="10245" width="12.7109375" style="8" customWidth="1"/>
    <col min="10246" max="10246" width="13.7109375" style="8" customWidth="1"/>
    <col min="10247" max="10247" width="13.42578125" style="8" customWidth="1"/>
    <col min="10248" max="10248" width="13.5703125" style="8" customWidth="1"/>
    <col min="10249" max="10249" width="22.7109375" style="8" customWidth="1"/>
    <col min="10250" max="10496" width="9.140625" style="8"/>
    <col min="10497" max="10497" width="3.85546875" style="8" customWidth="1"/>
    <col min="10498" max="10498" width="13.7109375" style="8" customWidth="1"/>
    <col min="10499" max="10499" width="28.7109375" style="8" customWidth="1"/>
    <col min="10500" max="10500" width="14.42578125" style="8" customWidth="1"/>
    <col min="10501" max="10501" width="12.7109375" style="8" customWidth="1"/>
    <col min="10502" max="10502" width="13.7109375" style="8" customWidth="1"/>
    <col min="10503" max="10503" width="13.42578125" style="8" customWidth="1"/>
    <col min="10504" max="10504" width="13.5703125" style="8" customWidth="1"/>
    <col min="10505" max="10505" width="22.7109375" style="8" customWidth="1"/>
    <col min="10506" max="10752" width="9.140625" style="8"/>
    <col min="10753" max="10753" width="3.85546875" style="8" customWidth="1"/>
    <col min="10754" max="10754" width="13.7109375" style="8" customWidth="1"/>
    <col min="10755" max="10755" width="28.7109375" style="8" customWidth="1"/>
    <col min="10756" max="10756" width="14.42578125" style="8" customWidth="1"/>
    <col min="10757" max="10757" width="12.7109375" style="8" customWidth="1"/>
    <col min="10758" max="10758" width="13.7109375" style="8" customWidth="1"/>
    <col min="10759" max="10759" width="13.42578125" style="8" customWidth="1"/>
    <col min="10760" max="10760" width="13.5703125" style="8" customWidth="1"/>
    <col min="10761" max="10761" width="22.7109375" style="8" customWidth="1"/>
    <col min="10762" max="11008" width="9.140625" style="8"/>
    <col min="11009" max="11009" width="3.85546875" style="8" customWidth="1"/>
    <col min="11010" max="11010" width="13.7109375" style="8" customWidth="1"/>
    <col min="11011" max="11011" width="28.7109375" style="8" customWidth="1"/>
    <col min="11012" max="11012" width="14.42578125" style="8" customWidth="1"/>
    <col min="11013" max="11013" width="12.7109375" style="8" customWidth="1"/>
    <col min="11014" max="11014" width="13.7109375" style="8" customWidth="1"/>
    <col min="11015" max="11015" width="13.42578125" style="8" customWidth="1"/>
    <col min="11016" max="11016" width="13.5703125" style="8" customWidth="1"/>
    <col min="11017" max="11017" width="22.7109375" style="8" customWidth="1"/>
    <col min="11018" max="11264" width="9.140625" style="8"/>
    <col min="11265" max="11265" width="3.85546875" style="8" customWidth="1"/>
    <col min="11266" max="11266" width="13.7109375" style="8" customWidth="1"/>
    <col min="11267" max="11267" width="28.7109375" style="8" customWidth="1"/>
    <col min="11268" max="11268" width="14.42578125" style="8" customWidth="1"/>
    <col min="11269" max="11269" width="12.7109375" style="8" customWidth="1"/>
    <col min="11270" max="11270" width="13.7109375" style="8" customWidth="1"/>
    <col min="11271" max="11271" width="13.42578125" style="8" customWidth="1"/>
    <col min="11272" max="11272" width="13.5703125" style="8" customWidth="1"/>
    <col min="11273" max="11273" width="22.7109375" style="8" customWidth="1"/>
    <col min="11274" max="11520" width="9.140625" style="8"/>
    <col min="11521" max="11521" width="3.85546875" style="8" customWidth="1"/>
    <col min="11522" max="11522" width="13.7109375" style="8" customWidth="1"/>
    <col min="11523" max="11523" width="28.7109375" style="8" customWidth="1"/>
    <col min="11524" max="11524" width="14.42578125" style="8" customWidth="1"/>
    <col min="11525" max="11525" width="12.7109375" style="8" customWidth="1"/>
    <col min="11526" max="11526" width="13.7109375" style="8" customWidth="1"/>
    <col min="11527" max="11527" width="13.42578125" style="8" customWidth="1"/>
    <col min="11528" max="11528" width="13.5703125" style="8" customWidth="1"/>
    <col min="11529" max="11529" width="22.7109375" style="8" customWidth="1"/>
    <col min="11530" max="11776" width="9.140625" style="8"/>
    <col min="11777" max="11777" width="3.85546875" style="8" customWidth="1"/>
    <col min="11778" max="11778" width="13.7109375" style="8" customWidth="1"/>
    <col min="11779" max="11779" width="28.7109375" style="8" customWidth="1"/>
    <col min="11780" max="11780" width="14.42578125" style="8" customWidth="1"/>
    <col min="11781" max="11781" width="12.7109375" style="8" customWidth="1"/>
    <col min="11782" max="11782" width="13.7109375" style="8" customWidth="1"/>
    <col min="11783" max="11783" width="13.42578125" style="8" customWidth="1"/>
    <col min="11784" max="11784" width="13.5703125" style="8" customWidth="1"/>
    <col min="11785" max="11785" width="22.7109375" style="8" customWidth="1"/>
    <col min="11786" max="12032" width="9.140625" style="8"/>
    <col min="12033" max="12033" width="3.85546875" style="8" customWidth="1"/>
    <col min="12034" max="12034" width="13.7109375" style="8" customWidth="1"/>
    <col min="12035" max="12035" width="28.7109375" style="8" customWidth="1"/>
    <col min="12036" max="12036" width="14.42578125" style="8" customWidth="1"/>
    <col min="12037" max="12037" width="12.7109375" style="8" customWidth="1"/>
    <col min="12038" max="12038" width="13.7109375" style="8" customWidth="1"/>
    <col min="12039" max="12039" width="13.42578125" style="8" customWidth="1"/>
    <col min="12040" max="12040" width="13.5703125" style="8" customWidth="1"/>
    <col min="12041" max="12041" width="22.7109375" style="8" customWidth="1"/>
    <col min="12042" max="12288" width="9.140625" style="8"/>
    <col min="12289" max="12289" width="3.85546875" style="8" customWidth="1"/>
    <col min="12290" max="12290" width="13.7109375" style="8" customWidth="1"/>
    <col min="12291" max="12291" width="28.7109375" style="8" customWidth="1"/>
    <col min="12292" max="12292" width="14.42578125" style="8" customWidth="1"/>
    <col min="12293" max="12293" width="12.7109375" style="8" customWidth="1"/>
    <col min="12294" max="12294" width="13.7109375" style="8" customWidth="1"/>
    <col min="12295" max="12295" width="13.42578125" style="8" customWidth="1"/>
    <col min="12296" max="12296" width="13.5703125" style="8" customWidth="1"/>
    <col min="12297" max="12297" width="22.7109375" style="8" customWidth="1"/>
    <col min="12298" max="12544" width="9.140625" style="8"/>
    <col min="12545" max="12545" width="3.85546875" style="8" customWidth="1"/>
    <col min="12546" max="12546" width="13.7109375" style="8" customWidth="1"/>
    <col min="12547" max="12547" width="28.7109375" style="8" customWidth="1"/>
    <col min="12548" max="12548" width="14.42578125" style="8" customWidth="1"/>
    <col min="12549" max="12549" width="12.7109375" style="8" customWidth="1"/>
    <col min="12550" max="12550" width="13.7109375" style="8" customWidth="1"/>
    <col min="12551" max="12551" width="13.42578125" style="8" customWidth="1"/>
    <col min="12552" max="12552" width="13.5703125" style="8" customWidth="1"/>
    <col min="12553" max="12553" width="22.7109375" style="8" customWidth="1"/>
    <col min="12554" max="12800" width="9.140625" style="8"/>
    <col min="12801" max="12801" width="3.85546875" style="8" customWidth="1"/>
    <col min="12802" max="12802" width="13.7109375" style="8" customWidth="1"/>
    <col min="12803" max="12803" width="28.7109375" style="8" customWidth="1"/>
    <col min="12804" max="12804" width="14.42578125" style="8" customWidth="1"/>
    <col min="12805" max="12805" width="12.7109375" style="8" customWidth="1"/>
    <col min="12806" max="12806" width="13.7109375" style="8" customWidth="1"/>
    <col min="12807" max="12807" width="13.42578125" style="8" customWidth="1"/>
    <col min="12808" max="12808" width="13.5703125" style="8" customWidth="1"/>
    <col min="12809" max="12809" width="22.7109375" style="8" customWidth="1"/>
    <col min="12810" max="13056" width="9.140625" style="8"/>
    <col min="13057" max="13057" width="3.85546875" style="8" customWidth="1"/>
    <col min="13058" max="13058" width="13.7109375" style="8" customWidth="1"/>
    <col min="13059" max="13059" width="28.7109375" style="8" customWidth="1"/>
    <col min="13060" max="13060" width="14.42578125" style="8" customWidth="1"/>
    <col min="13061" max="13061" width="12.7109375" style="8" customWidth="1"/>
    <col min="13062" max="13062" width="13.7109375" style="8" customWidth="1"/>
    <col min="13063" max="13063" width="13.42578125" style="8" customWidth="1"/>
    <col min="13064" max="13064" width="13.5703125" style="8" customWidth="1"/>
    <col min="13065" max="13065" width="22.7109375" style="8" customWidth="1"/>
    <col min="13066" max="13312" width="9.140625" style="8"/>
    <col min="13313" max="13313" width="3.85546875" style="8" customWidth="1"/>
    <col min="13314" max="13314" width="13.7109375" style="8" customWidth="1"/>
    <col min="13315" max="13315" width="28.7109375" style="8" customWidth="1"/>
    <col min="13316" max="13316" width="14.42578125" style="8" customWidth="1"/>
    <col min="13317" max="13317" width="12.7109375" style="8" customWidth="1"/>
    <col min="13318" max="13318" width="13.7109375" style="8" customWidth="1"/>
    <col min="13319" max="13319" width="13.42578125" style="8" customWidth="1"/>
    <col min="13320" max="13320" width="13.5703125" style="8" customWidth="1"/>
    <col min="13321" max="13321" width="22.7109375" style="8" customWidth="1"/>
    <col min="13322" max="13568" width="9.140625" style="8"/>
    <col min="13569" max="13569" width="3.85546875" style="8" customWidth="1"/>
    <col min="13570" max="13570" width="13.7109375" style="8" customWidth="1"/>
    <col min="13571" max="13571" width="28.7109375" style="8" customWidth="1"/>
    <col min="13572" max="13572" width="14.42578125" style="8" customWidth="1"/>
    <col min="13573" max="13573" width="12.7109375" style="8" customWidth="1"/>
    <col min="13574" max="13574" width="13.7109375" style="8" customWidth="1"/>
    <col min="13575" max="13575" width="13.42578125" style="8" customWidth="1"/>
    <col min="13576" max="13576" width="13.5703125" style="8" customWidth="1"/>
    <col min="13577" max="13577" width="22.7109375" style="8" customWidth="1"/>
    <col min="13578" max="13824" width="9.140625" style="8"/>
    <col min="13825" max="13825" width="3.85546875" style="8" customWidth="1"/>
    <col min="13826" max="13826" width="13.7109375" style="8" customWidth="1"/>
    <col min="13827" max="13827" width="28.7109375" style="8" customWidth="1"/>
    <col min="13828" max="13828" width="14.42578125" style="8" customWidth="1"/>
    <col min="13829" max="13829" width="12.7109375" style="8" customWidth="1"/>
    <col min="13830" max="13830" width="13.7109375" style="8" customWidth="1"/>
    <col min="13831" max="13831" width="13.42578125" style="8" customWidth="1"/>
    <col min="13832" max="13832" width="13.5703125" style="8" customWidth="1"/>
    <col min="13833" max="13833" width="22.7109375" style="8" customWidth="1"/>
    <col min="13834" max="14080" width="9.140625" style="8"/>
    <col min="14081" max="14081" width="3.85546875" style="8" customWidth="1"/>
    <col min="14082" max="14082" width="13.7109375" style="8" customWidth="1"/>
    <col min="14083" max="14083" width="28.7109375" style="8" customWidth="1"/>
    <col min="14084" max="14084" width="14.42578125" style="8" customWidth="1"/>
    <col min="14085" max="14085" width="12.7109375" style="8" customWidth="1"/>
    <col min="14086" max="14086" width="13.7109375" style="8" customWidth="1"/>
    <col min="14087" max="14087" width="13.42578125" style="8" customWidth="1"/>
    <col min="14088" max="14088" width="13.5703125" style="8" customWidth="1"/>
    <col min="14089" max="14089" width="22.7109375" style="8" customWidth="1"/>
    <col min="14090" max="14336" width="9.140625" style="8"/>
    <col min="14337" max="14337" width="3.85546875" style="8" customWidth="1"/>
    <col min="14338" max="14338" width="13.7109375" style="8" customWidth="1"/>
    <col min="14339" max="14339" width="28.7109375" style="8" customWidth="1"/>
    <col min="14340" max="14340" width="14.42578125" style="8" customWidth="1"/>
    <col min="14341" max="14341" width="12.7109375" style="8" customWidth="1"/>
    <col min="14342" max="14342" width="13.7109375" style="8" customWidth="1"/>
    <col min="14343" max="14343" width="13.42578125" style="8" customWidth="1"/>
    <col min="14344" max="14344" width="13.5703125" style="8" customWidth="1"/>
    <col min="14345" max="14345" width="22.7109375" style="8" customWidth="1"/>
    <col min="14346" max="14592" width="9.140625" style="8"/>
    <col min="14593" max="14593" width="3.85546875" style="8" customWidth="1"/>
    <col min="14594" max="14594" width="13.7109375" style="8" customWidth="1"/>
    <col min="14595" max="14595" width="28.7109375" style="8" customWidth="1"/>
    <col min="14596" max="14596" width="14.42578125" style="8" customWidth="1"/>
    <col min="14597" max="14597" width="12.7109375" style="8" customWidth="1"/>
    <col min="14598" max="14598" width="13.7109375" style="8" customWidth="1"/>
    <col min="14599" max="14599" width="13.42578125" style="8" customWidth="1"/>
    <col min="14600" max="14600" width="13.5703125" style="8" customWidth="1"/>
    <col min="14601" max="14601" width="22.7109375" style="8" customWidth="1"/>
    <col min="14602" max="14848" width="9.140625" style="8"/>
    <col min="14849" max="14849" width="3.85546875" style="8" customWidth="1"/>
    <col min="14850" max="14850" width="13.7109375" style="8" customWidth="1"/>
    <col min="14851" max="14851" width="28.7109375" style="8" customWidth="1"/>
    <col min="14852" max="14852" width="14.42578125" style="8" customWidth="1"/>
    <col min="14853" max="14853" width="12.7109375" style="8" customWidth="1"/>
    <col min="14854" max="14854" width="13.7109375" style="8" customWidth="1"/>
    <col min="14855" max="14855" width="13.42578125" style="8" customWidth="1"/>
    <col min="14856" max="14856" width="13.5703125" style="8" customWidth="1"/>
    <col min="14857" max="14857" width="22.7109375" style="8" customWidth="1"/>
    <col min="14858" max="15104" width="9.140625" style="8"/>
    <col min="15105" max="15105" width="3.85546875" style="8" customWidth="1"/>
    <col min="15106" max="15106" width="13.7109375" style="8" customWidth="1"/>
    <col min="15107" max="15107" width="28.7109375" style="8" customWidth="1"/>
    <col min="15108" max="15108" width="14.42578125" style="8" customWidth="1"/>
    <col min="15109" max="15109" width="12.7109375" style="8" customWidth="1"/>
    <col min="15110" max="15110" width="13.7109375" style="8" customWidth="1"/>
    <col min="15111" max="15111" width="13.42578125" style="8" customWidth="1"/>
    <col min="15112" max="15112" width="13.5703125" style="8" customWidth="1"/>
    <col min="15113" max="15113" width="22.7109375" style="8" customWidth="1"/>
    <col min="15114" max="15360" width="9.140625" style="8"/>
    <col min="15361" max="15361" width="3.85546875" style="8" customWidth="1"/>
    <col min="15362" max="15362" width="13.7109375" style="8" customWidth="1"/>
    <col min="15363" max="15363" width="28.7109375" style="8" customWidth="1"/>
    <col min="15364" max="15364" width="14.42578125" style="8" customWidth="1"/>
    <col min="15365" max="15365" width="12.7109375" style="8" customWidth="1"/>
    <col min="15366" max="15366" width="13.7109375" style="8" customWidth="1"/>
    <col min="15367" max="15367" width="13.42578125" style="8" customWidth="1"/>
    <col min="15368" max="15368" width="13.5703125" style="8" customWidth="1"/>
    <col min="15369" max="15369" width="22.7109375" style="8" customWidth="1"/>
    <col min="15370" max="15616" width="9.140625" style="8"/>
    <col min="15617" max="15617" width="3.85546875" style="8" customWidth="1"/>
    <col min="15618" max="15618" width="13.7109375" style="8" customWidth="1"/>
    <col min="15619" max="15619" width="28.7109375" style="8" customWidth="1"/>
    <col min="15620" max="15620" width="14.42578125" style="8" customWidth="1"/>
    <col min="15621" max="15621" width="12.7109375" style="8" customWidth="1"/>
    <col min="15622" max="15622" width="13.7109375" style="8" customWidth="1"/>
    <col min="15623" max="15623" width="13.42578125" style="8" customWidth="1"/>
    <col min="15624" max="15624" width="13.5703125" style="8" customWidth="1"/>
    <col min="15625" max="15625" width="22.7109375" style="8" customWidth="1"/>
    <col min="15626" max="15872" width="9.140625" style="8"/>
    <col min="15873" max="15873" width="3.85546875" style="8" customWidth="1"/>
    <col min="15874" max="15874" width="13.7109375" style="8" customWidth="1"/>
    <col min="15875" max="15875" width="28.7109375" style="8" customWidth="1"/>
    <col min="15876" max="15876" width="14.42578125" style="8" customWidth="1"/>
    <col min="15877" max="15877" width="12.7109375" style="8" customWidth="1"/>
    <col min="15878" max="15878" width="13.7109375" style="8" customWidth="1"/>
    <col min="15879" max="15879" width="13.42578125" style="8" customWidth="1"/>
    <col min="15880" max="15880" width="13.5703125" style="8" customWidth="1"/>
    <col min="15881" max="15881" width="22.7109375" style="8" customWidth="1"/>
    <col min="15882" max="16128" width="9.140625" style="8"/>
    <col min="16129" max="16129" width="3.85546875" style="8" customWidth="1"/>
    <col min="16130" max="16130" width="13.7109375" style="8" customWidth="1"/>
    <col min="16131" max="16131" width="28.7109375" style="8" customWidth="1"/>
    <col min="16132" max="16132" width="14.42578125" style="8" customWidth="1"/>
    <col min="16133" max="16133" width="12.7109375" style="8" customWidth="1"/>
    <col min="16134" max="16134" width="13.7109375" style="8" customWidth="1"/>
    <col min="16135" max="16135" width="13.42578125" style="8" customWidth="1"/>
    <col min="16136" max="16136" width="13.5703125" style="8" customWidth="1"/>
    <col min="16137" max="16137" width="22.7109375" style="8" customWidth="1"/>
    <col min="16138" max="16384" width="9.140625" style="8"/>
  </cols>
  <sheetData>
    <row r="1" spans="1:9" ht="12.75" customHeight="1">
      <c r="F1" s="69" t="s">
        <v>3841</v>
      </c>
    </row>
    <row r="2" spans="1:9" ht="12.75" customHeight="1">
      <c r="H2" s="70"/>
      <c r="I2" s="70"/>
    </row>
    <row r="3" spans="1:9" ht="15.75" customHeight="1">
      <c r="A3" s="6"/>
      <c r="B3" s="947" t="s">
        <v>3932</v>
      </c>
      <c r="C3" s="947"/>
      <c r="D3" s="947"/>
      <c r="E3" s="947"/>
      <c r="F3" s="947"/>
      <c r="G3" s="2"/>
      <c r="H3" s="2"/>
    </row>
    <row r="4" spans="1:9" s="3" customFormat="1" ht="15.75">
      <c r="A4" s="71"/>
      <c r="B4" s="72"/>
      <c r="C4" s="72" t="s">
        <v>3835</v>
      </c>
      <c r="D4" s="72"/>
      <c r="E4" s="73"/>
      <c r="F4" s="73"/>
      <c r="G4" s="73"/>
      <c r="H4" s="73"/>
    </row>
    <row r="5" spans="1:9" s="3" customFormat="1" ht="15" customHeight="1">
      <c r="C5" s="613" t="s">
        <v>117</v>
      </c>
      <c r="D5" s="74"/>
      <c r="E5" s="74"/>
      <c r="F5" s="74"/>
      <c r="G5" s="74"/>
      <c r="H5" s="74"/>
      <c r="I5" s="74"/>
    </row>
    <row r="6" spans="1:9" s="3" customFormat="1" ht="15" customHeight="1">
      <c r="C6" s="613"/>
      <c r="D6" s="613"/>
      <c r="E6" s="613"/>
      <c r="F6" s="613"/>
    </row>
    <row r="7" spans="1:9" ht="120" customHeight="1">
      <c r="A7" s="623"/>
      <c r="B7" s="624" t="s">
        <v>114</v>
      </c>
      <c r="C7" s="623" t="s">
        <v>5</v>
      </c>
      <c r="D7" s="623" t="s">
        <v>156</v>
      </c>
      <c r="E7" s="623" t="s">
        <v>147</v>
      </c>
      <c r="F7" s="623" t="s">
        <v>157</v>
      </c>
      <c r="G7" s="77"/>
      <c r="H7" s="78"/>
      <c r="I7" s="77"/>
    </row>
    <row r="8" spans="1:9">
      <c r="A8" s="625"/>
      <c r="B8" s="625" t="s">
        <v>11</v>
      </c>
      <c r="C8" s="626">
        <v>3</v>
      </c>
      <c r="D8" s="626">
        <v>4</v>
      </c>
      <c r="E8" s="627">
        <v>5</v>
      </c>
      <c r="F8" s="626">
        <v>6</v>
      </c>
      <c r="G8" s="79"/>
      <c r="H8" s="79"/>
      <c r="I8" s="79"/>
    </row>
    <row r="9" spans="1:9">
      <c r="A9" s="628"/>
      <c r="B9" s="628"/>
      <c r="C9" s="629" t="s">
        <v>148</v>
      </c>
      <c r="D9" s="630">
        <f>SUM(D10:D322)</f>
        <v>61281.876607999904</v>
      </c>
      <c r="E9" s="630">
        <f>SUM(E10:E322)</f>
        <v>4118.76</v>
      </c>
      <c r="F9" s="630">
        <f>SUM(F10:F322)</f>
        <v>57163.116607999902</v>
      </c>
      <c r="G9" s="79"/>
      <c r="H9" s="79"/>
      <c r="I9" s="79"/>
    </row>
    <row r="10" spans="1:9" s="34" customFormat="1" ht="24">
      <c r="A10" s="145" t="s">
        <v>10</v>
      </c>
      <c r="B10" s="1247" t="s">
        <v>3858</v>
      </c>
      <c r="C10" s="1248" t="s">
        <v>731</v>
      </c>
      <c r="D10" s="1249">
        <v>6.99</v>
      </c>
      <c r="E10" s="1249">
        <v>0</v>
      </c>
      <c r="F10" s="1249">
        <v>6.99</v>
      </c>
      <c r="G10" s="79"/>
      <c r="H10" s="79"/>
      <c r="I10" s="79"/>
    </row>
    <row r="11" spans="1:9" s="34" customFormat="1">
      <c r="A11" s="145" t="s">
        <v>11</v>
      </c>
      <c r="B11" s="1250" t="s">
        <v>351</v>
      </c>
      <c r="C11" s="148" t="s">
        <v>368</v>
      </c>
      <c r="D11" s="597">
        <v>10.199999999999999</v>
      </c>
      <c r="E11" s="597">
        <v>0</v>
      </c>
      <c r="F11" s="597">
        <v>10.199999999999999</v>
      </c>
      <c r="G11" s="79"/>
      <c r="H11" s="79"/>
      <c r="I11" s="79"/>
    </row>
    <row r="12" spans="1:9" s="372" customFormat="1" ht="15">
      <c r="A12" s="145" t="s">
        <v>15</v>
      </c>
      <c r="B12" s="1250" t="s">
        <v>3881</v>
      </c>
      <c r="C12" s="148" t="s">
        <v>718</v>
      </c>
      <c r="D12" s="148">
        <v>478</v>
      </c>
      <c r="E12" s="148">
        <v>0</v>
      </c>
      <c r="F12" s="148">
        <v>478</v>
      </c>
      <c r="G12" s="371"/>
      <c r="H12" s="371"/>
      <c r="I12" s="371"/>
    </row>
    <row r="13" spans="1:9" s="34" customFormat="1" ht="48">
      <c r="A13" s="145" t="s">
        <v>16</v>
      </c>
      <c r="B13" s="1250" t="s">
        <v>269</v>
      </c>
      <c r="C13" s="148" t="s">
        <v>268</v>
      </c>
      <c r="D13" s="148">
        <v>3203.54</v>
      </c>
      <c r="E13" s="148">
        <v>3203.54</v>
      </c>
      <c r="F13" s="148"/>
      <c r="G13" s="79"/>
      <c r="H13" s="79"/>
      <c r="I13" s="79"/>
    </row>
    <row r="14" spans="1:9" s="34" customFormat="1" ht="24">
      <c r="A14" s="145" t="s">
        <v>34</v>
      </c>
      <c r="B14" s="1250" t="s">
        <v>707</v>
      </c>
      <c r="C14" s="148" t="s">
        <v>3910</v>
      </c>
      <c r="D14" s="148">
        <v>0</v>
      </c>
      <c r="E14" s="148">
        <v>0</v>
      </c>
      <c r="F14" s="148">
        <v>0</v>
      </c>
      <c r="G14" s="79"/>
      <c r="H14" s="79"/>
      <c r="I14" s="79"/>
    </row>
    <row r="15" spans="1:9">
      <c r="A15" s="145" t="s">
        <v>128</v>
      </c>
      <c r="B15" s="1250" t="s">
        <v>3946</v>
      </c>
      <c r="C15" s="148" t="s">
        <v>3947</v>
      </c>
      <c r="D15" s="148">
        <f>29992.5+13640</f>
        <v>43632.5</v>
      </c>
      <c r="E15" s="148"/>
      <c r="F15" s="148">
        <f>D15</f>
        <v>43632.5</v>
      </c>
      <c r="G15" s="79"/>
      <c r="H15" s="79"/>
      <c r="I15" s="79"/>
    </row>
    <row r="16" spans="1:9" ht="36">
      <c r="A16" s="145" t="s">
        <v>129</v>
      </c>
      <c r="B16" s="1250" t="s">
        <v>3997</v>
      </c>
      <c r="C16" s="1250" t="s">
        <v>3987</v>
      </c>
      <c r="D16" s="148">
        <v>4474.84</v>
      </c>
      <c r="E16" s="148"/>
      <c r="F16" s="148">
        <v>4474.84</v>
      </c>
      <c r="G16" s="79"/>
      <c r="H16" s="79"/>
      <c r="I16" s="79"/>
    </row>
    <row r="17" spans="1:9" ht="24">
      <c r="A17" s="145" t="s">
        <v>130</v>
      </c>
      <c r="B17" s="766" t="s">
        <v>434</v>
      </c>
      <c r="C17" s="549" t="s">
        <v>4461</v>
      </c>
      <c r="D17" s="765">
        <v>3752.79</v>
      </c>
      <c r="E17" s="765"/>
      <c r="F17" s="765">
        <v>3752.79</v>
      </c>
      <c r="G17" s="79"/>
      <c r="H17" s="79"/>
      <c r="I17" s="79"/>
    </row>
    <row r="18" spans="1:9" ht="24">
      <c r="A18" s="145" t="s">
        <v>131</v>
      </c>
      <c r="B18" s="766" t="s">
        <v>440</v>
      </c>
      <c r="C18" s="549" t="s">
        <v>4099</v>
      </c>
      <c r="D18" s="765">
        <v>11.6</v>
      </c>
      <c r="E18" s="765"/>
      <c r="F18" s="765">
        <v>11.6</v>
      </c>
      <c r="G18" s="79"/>
      <c r="H18" s="79"/>
      <c r="I18" s="79"/>
    </row>
    <row r="19" spans="1:9">
      <c r="A19" s="145" t="s">
        <v>132</v>
      </c>
      <c r="B19" s="766" t="s">
        <v>449</v>
      </c>
      <c r="C19" s="549" t="s">
        <v>450</v>
      </c>
      <c r="D19" s="768">
        <v>12.65</v>
      </c>
      <c r="E19" s="768"/>
      <c r="F19" s="768">
        <v>12.65</v>
      </c>
      <c r="G19" s="79"/>
      <c r="H19" s="79"/>
      <c r="I19" s="79"/>
    </row>
    <row r="20" spans="1:9" ht="24">
      <c r="A20" s="145" t="s">
        <v>133</v>
      </c>
      <c r="B20" s="764" t="s">
        <v>767</v>
      </c>
      <c r="C20" s="764" t="s">
        <v>454</v>
      </c>
      <c r="D20" s="768">
        <v>25.24</v>
      </c>
      <c r="E20" s="765"/>
      <c r="F20" s="768">
        <v>25.24</v>
      </c>
      <c r="G20" s="79"/>
      <c r="H20" s="79"/>
      <c r="I20" s="79"/>
    </row>
    <row r="21" spans="1:9">
      <c r="A21" s="145" t="s">
        <v>134</v>
      </c>
      <c r="B21" s="766" t="s">
        <v>460</v>
      </c>
      <c r="C21" s="549" t="s">
        <v>461</v>
      </c>
      <c r="D21" s="765">
        <v>0.54</v>
      </c>
      <c r="E21" s="765"/>
      <c r="F21" s="765">
        <v>0.54</v>
      </c>
      <c r="G21" s="79"/>
      <c r="H21" s="79"/>
      <c r="I21" s="79"/>
    </row>
    <row r="22" spans="1:9">
      <c r="A22" s="145" t="s">
        <v>2632</v>
      </c>
      <c r="B22" s="766" t="s">
        <v>469</v>
      </c>
      <c r="C22" s="549" t="s">
        <v>4462</v>
      </c>
      <c r="D22" s="765">
        <v>24.41</v>
      </c>
      <c r="E22" s="765"/>
      <c r="F22" s="765">
        <v>24.41</v>
      </c>
      <c r="G22" s="80"/>
      <c r="H22" s="80"/>
      <c r="I22" s="80"/>
    </row>
    <row r="23" spans="1:9" ht="24">
      <c r="A23" s="145" t="s">
        <v>282</v>
      </c>
      <c r="B23" s="770" t="s">
        <v>477</v>
      </c>
      <c r="C23" s="770" t="s">
        <v>478</v>
      </c>
      <c r="D23" s="765">
        <v>3.39</v>
      </c>
      <c r="E23" s="765"/>
      <c r="F23" s="765">
        <v>3.39</v>
      </c>
    </row>
    <row r="24" spans="1:9">
      <c r="A24" s="145" t="s">
        <v>320</v>
      </c>
      <c r="B24" s="767" t="s">
        <v>519</v>
      </c>
      <c r="C24" s="549" t="s">
        <v>520</v>
      </c>
      <c r="D24" s="765">
        <v>1.88</v>
      </c>
      <c r="E24" s="765"/>
      <c r="F24" s="765">
        <v>1.88</v>
      </c>
    </row>
    <row r="25" spans="1:9">
      <c r="A25" s="145" t="s">
        <v>321</v>
      </c>
      <c r="B25" s="766" t="s">
        <v>491</v>
      </c>
      <c r="C25" s="549" t="s">
        <v>492</v>
      </c>
      <c r="D25" s="549">
        <v>13.62</v>
      </c>
      <c r="E25" s="1251"/>
      <c r="F25" s="549">
        <v>13.62</v>
      </c>
    </row>
    <row r="26" spans="1:9">
      <c r="A26" s="145" t="s">
        <v>322</v>
      </c>
      <c r="B26" s="766" t="s">
        <v>498</v>
      </c>
      <c r="C26" s="549" t="s">
        <v>499</v>
      </c>
      <c r="D26" s="765">
        <v>11.45</v>
      </c>
      <c r="E26" s="765"/>
      <c r="F26" s="765">
        <v>11.45</v>
      </c>
    </row>
    <row r="27" spans="1:9" ht="12" customHeight="1">
      <c r="A27" s="145" t="s">
        <v>2633</v>
      </c>
      <c r="B27" s="1250" t="s">
        <v>646</v>
      </c>
      <c r="C27" s="148" t="s">
        <v>645</v>
      </c>
      <c r="D27" s="148">
        <v>3.05</v>
      </c>
      <c r="E27" s="148">
        <v>0</v>
      </c>
      <c r="F27" s="148">
        <v>3.05</v>
      </c>
    </row>
    <row r="28" spans="1:9">
      <c r="A28" s="145" t="s">
        <v>2634</v>
      </c>
      <c r="B28" s="148" t="s">
        <v>4523</v>
      </c>
      <c r="C28" s="148" t="s">
        <v>4516</v>
      </c>
      <c r="D28" s="148">
        <v>25</v>
      </c>
      <c r="E28" s="148">
        <v>25</v>
      </c>
      <c r="F28" s="148">
        <v>0</v>
      </c>
    </row>
    <row r="29" spans="1:9" ht="12.75" customHeight="1">
      <c r="A29" s="145" t="s">
        <v>281</v>
      </c>
      <c r="B29" s="1250" t="s">
        <v>269</v>
      </c>
      <c r="C29" s="148" t="s">
        <v>655</v>
      </c>
      <c r="D29" s="148">
        <v>208.02</v>
      </c>
      <c r="E29" s="148">
        <v>203.42</v>
      </c>
      <c r="F29" s="148">
        <v>4.5999999999999996</v>
      </c>
    </row>
    <row r="30" spans="1:9" ht="24">
      <c r="A30" s="145" t="s">
        <v>2635</v>
      </c>
      <c r="B30" s="1250" t="s">
        <v>677</v>
      </c>
      <c r="C30" s="148" t="s">
        <v>676</v>
      </c>
      <c r="D30" s="148">
        <v>365.7</v>
      </c>
      <c r="E30" s="148">
        <v>26.8</v>
      </c>
      <c r="F30" s="148">
        <v>338.9</v>
      </c>
    </row>
    <row r="31" spans="1:9" ht="24">
      <c r="A31" s="145" t="s">
        <v>2636</v>
      </c>
      <c r="B31" s="1250" t="s">
        <v>686</v>
      </c>
      <c r="C31" s="148" t="s">
        <v>687</v>
      </c>
      <c r="D31" s="148">
        <v>18.02</v>
      </c>
      <c r="E31" s="148">
        <v>0</v>
      </c>
      <c r="F31" s="148">
        <v>18.02</v>
      </c>
    </row>
    <row r="32" spans="1:9">
      <c r="A32" s="145" t="s">
        <v>2637</v>
      </c>
      <c r="B32" s="1250" t="s">
        <v>336</v>
      </c>
      <c r="C32" s="148" t="s">
        <v>4732</v>
      </c>
      <c r="D32" s="148">
        <v>660</v>
      </c>
      <c r="E32" s="148">
        <v>660</v>
      </c>
      <c r="F32" s="148"/>
    </row>
    <row r="33" spans="1:6" ht="48">
      <c r="A33" s="145" t="s">
        <v>2638</v>
      </c>
      <c r="B33" s="1252" t="s">
        <v>1331</v>
      </c>
      <c r="C33" s="206" t="s">
        <v>5673</v>
      </c>
      <c r="D33" s="148">
        <f>E33+F33</f>
        <v>16.100000000000001</v>
      </c>
      <c r="E33" s="148"/>
      <c r="F33" s="206">
        <f>1.4+0.5+0.5+0.5+2.4+5.9+1.9+2.2+0.8</f>
        <v>16.100000000000001</v>
      </c>
    </row>
    <row r="34" spans="1:6" ht="36">
      <c r="A34" s="145" t="s">
        <v>323</v>
      </c>
      <c r="B34" s="1252" t="s">
        <v>1340</v>
      </c>
      <c r="C34" s="206" t="s">
        <v>5674</v>
      </c>
      <c r="D34" s="148">
        <f t="shared" ref="D34:D97" si="0">E34+F34</f>
        <v>14.3</v>
      </c>
      <c r="E34" s="148"/>
      <c r="F34" s="206">
        <f>0.7+0.3+0.3+0.5+2.4+5.7+1+0.9+0.5+1.2+0.8</f>
        <v>14.3</v>
      </c>
    </row>
    <row r="35" spans="1:6" ht="36">
      <c r="A35" s="145" t="s">
        <v>2639</v>
      </c>
      <c r="B35" s="1252" t="s">
        <v>1347</v>
      </c>
      <c r="C35" s="206" t="s">
        <v>5675</v>
      </c>
      <c r="D35" s="148">
        <f t="shared" si="0"/>
        <v>1.3</v>
      </c>
      <c r="E35" s="148"/>
      <c r="F35" s="206">
        <v>1.3</v>
      </c>
    </row>
    <row r="36" spans="1:6" ht="48">
      <c r="A36" s="145" t="s">
        <v>2640</v>
      </c>
      <c r="B36" s="1252" t="s">
        <v>1353</v>
      </c>
      <c r="C36" s="206" t="s">
        <v>5676</v>
      </c>
      <c r="D36" s="148">
        <f t="shared" si="0"/>
        <v>11</v>
      </c>
      <c r="E36" s="148"/>
      <c r="F36" s="206">
        <f>0.9+0.3+0.4+0.3+1.7+3.9+0.6+1.1+0.4+0.8+0.6</f>
        <v>11</v>
      </c>
    </row>
    <row r="37" spans="1:6" ht="48">
      <c r="A37" s="145" t="s">
        <v>2641</v>
      </c>
      <c r="B37" s="1246" t="s">
        <v>4793</v>
      </c>
      <c r="C37" s="206" t="s">
        <v>5677</v>
      </c>
      <c r="D37" s="148">
        <f t="shared" si="0"/>
        <v>26.4</v>
      </c>
      <c r="E37" s="148"/>
      <c r="F37" s="206">
        <f>1.3+0.5+0.7+0.8+3.7+8.6+3.1+3.7+0.9+1.8+1.3</f>
        <v>26.4</v>
      </c>
    </row>
    <row r="38" spans="1:6" s="34" customFormat="1" ht="48">
      <c r="A38" s="145" t="s">
        <v>2642</v>
      </c>
      <c r="B38" s="1252" t="s">
        <v>1361</v>
      </c>
      <c r="C38" s="206" t="s">
        <v>5678</v>
      </c>
      <c r="D38" s="148">
        <f t="shared" si="0"/>
        <v>17.2</v>
      </c>
      <c r="E38" s="148"/>
      <c r="F38" s="206">
        <f>1.4+0.3+0.4+0.5+2.5+6.1+1.1+2.2+0.6+1.2+0.9</f>
        <v>17.2</v>
      </c>
    </row>
    <row r="39" spans="1:6" s="34" customFormat="1" ht="48">
      <c r="A39" s="145" t="s">
        <v>2643</v>
      </c>
      <c r="B39" s="1252" t="s">
        <v>1367</v>
      </c>
      <c r="C39" s="206" t="s">
        <v>5679</v>
      </c>
      <c r="D39" s="148">
        <f t="shared" si="0"/>
        <v>15.299999999999999</v>
      </c>
      <c r="E39" s="148"/>
      <c r="F39" s="206">
        <f>1.4+0.4+0.2+0.4+2.2+5.6+0.9+1.7+0.5+1.1+0.9</f>
        <v>15.299999999999999</v>
      </c>
    </row>
    <row r="40" spans="1:6" ht="48">
      <c r="A40" s="145" t="s">
        <v>2644</v>
      </c>
      <c r="B40" s="1252" t="s">
        <v>1373</v>
      </c>
      <c r="C40" s="206" t="s">
        <v>5680</v>
      </c>
      <c r="D40" s="148">
        <f t="shared" si="0"/>
        <v>0.9</v>
      </c>
      <c r="E40" s="148"/>
      <c r="F40" s="206">
        <v>0.9</v>
      </c>
    </row>
    <row r="41" spans="1:6" ht="48">
      <c r="A41" s="145" t="s">
        <v>2645</v>
      </c>
      <c r="B41" s="1252" t="s">
        <v>1379</v>
      </c>
      <c r="C41" s="206" t="s">
        <v>5681</v>
      </c>
      <c r="D41" s="148">
        <f t="shared" si="0"/>
        <v>29.5</v>
      </c>
      <c r="E41" s="148"/>
      <c r="F41" s="206">
        <f>3.7+0.6+0.8+4.1+9.9+1.9+4.1+0.9+2.1+1.4</f>
        <v>29.5</v>
      </c>
    </row>
    <row r="42" spans="1:6" ht="48">
      <c r="A42" s="145" t="s">
        <v>2646</v>
      </c>
      <c r="B42" s="1252" t="s">
        <v>1385</v>
      </c>
      <c r="C42" s="206" t="s">
        <v>5682</v>
      </c>
      <c r="D42" s="148">
        <f t="shared" si="0"/>
        <v>5</v>
      </c>
      <c r="E42" s="148"/>
      <c r="F42" s="206">
        <f>1.3+0.4+0.6+2.7</f>
        <v>5</v>
      </c>
    </row>
    <row r="43" spans="1:6" ht="48">
      <c r="A43" s="145" t="s">
        <v>2647</v>
      </c>
      <c r="B43" s="1252" t="s">
        <v>1391</v>
      </c>
      <c r="C43" s="206" t="s">
        <v>5683</v>
      </c>
      <c r="D43" s="148">
        <f t="shared" si="0"/>
        <v>15.8</v>
      </c>
      <c r="E43" s="148"/>
      <c r="F43" s="206">
        <f>1.3+0.4+0.5+6.3+2+2.5+0.5+1.5+0.8</f>
        <v>15.8</v>
      </c>
    </row>
    <row r="44" spans="1:6" ht="36">
      <c r="A44" s="145" t="s">
        <v>2648</v>
      </c>
      <c r="B44" s="1252" t="s">
        <v>1397</v>
      </c>
      <c r="C44" s="206" t="s">
        <v>5684</v>
      </c>
      <c r="D44" s="148">
        <f t="shared" si="0"/>
        <v>16.5</v>
      </c>
      <c r="E44" s="148"/>
      <c r="F44" s="206">
        <f>1.4+0.5+0.5+0.7+2.4+5.6+0.9+1.9+0.6+1.1+0.9</f>
        <v>16.5</v>
      </c>
    </row>
    <row r="45" spans="1:6" ht="48">
      <c r="A45" s="145" t="s">
        <v>2649</v>
      </c>
      <c r="B45" s="1252" t="s">
        <v>1405</v>
      </c>
      <c r="C45" s="206" t="s">
        <v>5685</v>
      </c>
      <c r="D45" s="148">
        <f t="shared" si="0"/>
        <v>14.899999999999999</v>
      </c>
      <c r="E45" s="710"/>
      <c r="F45" s="206">
        <f>1.4+0.3+0.3+0.4+2.2+5.3+0.9+1.7+0.5+1.1+0.8</f>
        <v>14.899999999999999</v>
      </c>
    </row>
    <row r="46" spans="1:6" ht="36">
      <c r="A46" s="145" t="s">
        <v>2650</v>
      </c>
      <c r="B46" s="1252" t="s">
        <v>1413</v>
      </c>
      <c r="C46" s="206" t="s">
        <v>5686</v>
      </c>
      <c r="D46" s="148">
        <f t="shared" si="0"/>
        <v>13.3</v>
      </c>
      <c r="E46" s="204"/>
      <c r="F46" s="206">
        <f>2.2+0.4+0.4+0.6+2.6+1.1+3.1+0.6+1.4+0.9</f>
        <v>13.3</v>
      </c>
    </row>
    <row r="47" spans="1:6" ht="48">
      <c r="A47" s="145" t="s">
        <v>2651</v>
      </c>
      <c r="B47" s="1252" t="s">
        <v>1419</v>
      </c>
      <c r="C47" s="206" t="s">
        <v>5687</v>
      </c>
      <c r="D47" s="148">
        <f t="shared" si="0"/>
        <v>19.000000000000004</v>
      </c>
      <c r="E47" s="204"/>
      <c r="F47" s="206">
        <f>1.3+0.4+0.5+0.5+2.6+8.6+2.7+0.5+0.8+1.1</f>
        <v>19.000000000000004</v>
      </c>
    </row>
    <row r="48" spans="1:6" ht="36">
      <c r="A48" s="145" t="s">
        <v>2652</v>
      </c>
      <c r="B48" s="1252" t="s">
        <v>1425</v>
      </c>
      <c r="C48" s="206" t="s">
        <v>5688</v>
      </c>
      <c r="D48" s="148">
        <f t="shared" si="0"/>
        <v>31.599999999999998</v>
      </c>
      <c r="E48" s="204"/>
      <c r="F48" s="206">
        <f>2.3+0.9+0.8+0.9+4.9+11.1+2.1+3.5+0.9+2.5+1.7</f>
        <v>31.599999999999998</v>
      </c>
    </row>
    <row r="49" spans="1:6" ht="48">
      <c r="A49" s="145" t="s">
        <v>2653</v>
      </c>
      <c r="B49" s="1252" t="s">
        <v>1430</v>
      </c>
      <c r="C49" s="206" t="s">
        <v>5689</v>
      </c>
      <c r="D49" s="148">
        <f t="shared" si="0"/>
        <v>14.500000000000002</v>
      </c>
      <c r="E49" s="204"/>
      <c r="F49" s="206">
        <f>1.4+0.3+0.4+0.4+1.9+4.1+1.8+2.3+0.4+0.9+0.6</f>
        <v>14.500000000000002</v>
      </c>
    </row>
    <row r="50" spans="1:6" ht="36">
      <c r="A50" s="145" t="s">
        <v>2654</v>
      </c>
      <c r="B50" s="1252" t="s">
        <v>1436</v>
      </c>
      <c r="C50" s="206" t="s">
        <v>5690</v>
      </c>
      <c r="D50" s="148">
        <f t="shared" si="0"/>
        <v>17.600000000000001</v>
      </c>
      <c r="E50" s="204"/>
      <c r="F50" s="206">
        <f>1.4+0.4+0.4+0.5+2.5+5.8+1.1+2.9+0.6+1.2+0.8</f>
        <v>17.600000000000001</v>
      </c>
    </row>
    <row r="51" spans="1:6" ht="48">
      <c r="A51" s="145" t="s">
        <v>2655</v>
      </c>
      <c r="B51" s="1252" t="s">
        <v>1444</v>
      </c>
      <c r="C51" s="206" t="s">
        <v>5691</v>
      </c>
      <c r="D51" s="148">
        <f t="shared" si="0"/>
        <v>16.7</v>
      </c>
      <c r="E51" s="204"/>
      <c r="F51" s="206">
        <f>1.4+0.4+0.4+0.4+2.4+5.6+1.9+2.3+1.1+0.8</f>
        <v>16.7</v>
      </c>
    </row>
    <row r="52" spans="1:6" ht="36">
      <c r="A52" s="145" t="s">
        <v>2656</v>
      </c>
      <c r="B52" s="1252" t="s">
        <v>1450</v>
      </c>
      <c r="C52" s="206" t="s">
        <v>5692</v>
      </c>
      <c r="D52" s="148">
        <f t="shared" si="0"/>
        <v>15.500000000000002</v>
      </c>
      <c r="E52" s="204"/>
      <c r="F52" s="206">
        <f>2.8+1.1+5+2.2+1.9+2.5</f>
        <v>15.500000000000002</v>
      </c>
    </row>
    <row r="53" spans="1:6" ht="48">
      <c r="A53" s="145" t="s">
        <v>2657</v>
      </c>
      <c r="B53" s="1252" t="s">
        <v>1456</v>
      </c>
      <c r="C53" s="206" t="s">
        <v>5693</v>
      </c>
      <c r="D53" s="148">
        <f t="shared" si="0"/>
        <v>9.5</v>
      </c>
      <c r="E53" s="204"/>
      <c r="F53" s="206">
        <f>1.1+0.3+0.4+0.3+1.9+1.5+2.2+0.4+0.9+0.5</f>
        <v>9.5</v>
      </c>
    </row>
    <row r="54" spans="1:6" ht="36">
      <c r="A54" s="145" t="s">
        <v>2658</v>
      </c>
      <c r="B54" s="1252" t="s">
        <v>1462</v>
      </c>
      <c r="C54" s="206" t="s">
        <v>5694</v>
      </c>
      <c r="D54" s="148">
        <f t="shared" si="0"/>
        <v>15.7</v>
      </c>
      <c r="E54" s="204"/>
      <c r="F54" s="206">
        <f>1.4+0.3+0.4+0.5+2.3+7.3+1+0.5+0.8+1.2</f>
        <v>15.7</v>
      </c>
    </row>
    <row r="55" spans="1:6" ht="48">
      <c r="A55" s="145" t="s">
        <v>2659</v>
      </c>
      <c r="B55" s="1252" t="s">
        <v>1468</v>
      </c>
      <c r="C55" s="206" t="s">
        <v>5695</v>
      </c>
      <c r="D55" s="148">
        <f t="shared" si="0"/>
        <v>3.5</v>
      </c>
      <c r="E55" s="204"/>
      <c r="F55" s="206">
        <f>1.4+0.2+0.4+1.5</f>
        <v>3.5</v>
      </c>
    </row>
    <row r="56" spans="1:6" ht="48">
      <c r="A56" s="145" t="s">
        <v>2660</v>
      </c>
      <c r="B56" s="1252" t="s">
        <v>1474</v>
      </c>
      <c r="C56" s="206" t="s">
        <v>5696</v>
      </c>
      <c r="D56" s="148">
        <f t="shared" si="0"/>
        <v>1.4</v>
      </c>
      <c r="E56" s="204"/>
      <c r="F56" s="206">
        <v>1.4</v>
      </c>
    </row>
    <row r="57" spans="1:6" ht="36">
      <c r="A57" s="145" t="s">
        <v>2661</v>
      </c>
      <c r="B57" s="1252" t="s">
        <v>1480</v>
      </c>
      <c r="C57" s="206" t="s">
        <v>5697</v>
      </c>
      <c r="D57" s="148">
        <f t="shared" si="0"/>
        <v>33.099999999999994</v>
      </c>
      <c r="E57" s="204"/>
      <c r="F57" s="206">
        <f>2.8+0.7+1.9+1+4.8+12.1+2.3+4.6+1.1+1.8</f>
        <v>33.099999999999994</v>
      </c>
    </row>
    <row r="58" spans="1:6" ht="48">
      <c r="A58" s="145" t="s">
        <v>2662</v>
      </c>
      <c r="B58" s="1252" t="s">
        <v>1486</v>
      </c>
      <c r="C58" s="206" t="s">
        <v>5698</v>
      </c>
      <c r="D58" s="148">
        <f t="shared" si="0"/>
        <v>12.2</v>
      </c>
      <c r="E58" s="204"/>
      <c r="F58" s="206">
        <f>1.2+0.4+0.4+2.3+4.9+1.1+0.8+1.1</f>
        <v>12.2</v>
      </c>
    </row>
    <row r="59" spans="1:6" ht="48">
      <c r="A59" s="145" t="s">
        <v>2663</v>
      </c>
      <c r="B59" s="1252" t="s">
        <v>1492</v>
      </c>
      <c r="C59" s="206" t="s">
        <v>5699</v>
      </c>
      <c r="D59" s="148">
        <f t="shared" si="0"/>
        <v>18.400000000000002</v>
      </c>
      <c r="E59" s="204"/>
      <c r="F59" s="206">
        <f>1.4+0.4+0.5+0.6+2.8+6.3+1.1+2.1+0.8+1.3+1.1</f>
        <v>18.400000000000002</v>
      </c>
    </row>
    <row r="60" spans="1:6" ht="48">
      <c r="A60" s="145" t="s">
        <v>2664</v>
      </c>
      <c r="B60" s="1252" t="s">
        <v>1500</v>
      </c>
      <c r="C60" s="206" t="s">
        <v>5700</v>
      </c>
      <c r="D60" s="148">
        <f t="shared" si="0"/>
        <v>2.9</v>
      </c>
      <c r="E60" s="204"/>
      <c r="F60" s="206">
        <f>0.7+0.5+1.7</f>
        <v>2.9</v>
      </c>
    </row>
    <row r="61" spans="1:6" ht="48">
      <c r="A61" s="145" t="s">
        <v>2665</v>
      </c>
      <c r="B61" s="1252" t="s">
        <v>1506</v>
      </c>
      <c r="C61" s="206" t="s">
        <v>5701</v>
      </c>
      <c r="D61" s="148">
        <f t="shared" si="0"/>
        <v>34.1</v>
      </c>
      <c r="E61" s="204"/>
      <c r="F61" s="206">
        <f>2.3+0.7+0.9+1.1+5.4+12.9+2.2+3.1+1.1+2.6+1.8</f>
        <v>34.1</v>
      </c>
    </row>
    <row r="62" spans="1:6" ht="36">
      <c r="A62" s="145" t="s">
        <v>2666</v>
      </c>
      <c r="B62" s="1252" t="s">
        <v>1512</v>
      </c>
      <c r="C62" s="206" t="s">
        <v>5702</v>
      </c>
      <c r="D62" s="148">
        <f t="shared" si="0"/>
        <v>11.1</v>
      </c>
      <c r="E62" s="204"/>
      <c r="F62" s="206">
        <f>0.8+0.2+0.3+1.9+4.8+0.7+1.4+0.4+0.6</f>
        <v>11.1</v>
      </c>
    </row>
    <row r="63" spans="1:6" ht="48">
      <c r="A63" s="145" t="s">
        <v>2667</v>
      </c>
      <c r="B63" s="1252" t="s">
        <v>1519</v>
      </c>
      <c r="C63" s="206" t="s">
        <v>5703</v>
      </c>
      <c r="D63" s="148">
        <f t="shared" si="0"/>
        <v>5.0999999999999996</v>
      </c>
      <c r="E63" s="204"/>
      <c r="F63" s="206">
        <v>5.0999999999999996</v>
      </c>
    </row>
    <row r="64" spans="1:6" ht="48">
      <c r="A64" s="145" t="s">
        <v>2668</v>
      </c>
      <c r="B64" s="1252" t="s">
        <v>1535</v>
      </c>
      <c r="C64" s="206" t="s">
        <v>5704</v>
      </c>
      <c r="D64" s="148">
        <f t="shared" si="0"/>
        <v>6.2</v>
      </c>
      <c r="E64" s="204"/>
      <c r="F64" s="206">
        <v>6.2</v>
      </c>
    </row>
    <row r="65" spans="1:6" ht="48">
      <c r="A65" s="145" t="s">
        <v>2669</v>
      </c>
      <c r="B65" s="1252" t="s">
        <v>1543</v>
      </c>
      <c r="C65" s="206" t="s">
        <v>5705</v>
      </c>
      <c r="D65" s="148">
        <f t="shared" si="0"/>
        <v>4.4000000000000004</v>
      </c>
      <c r="E65" s="204"/>
      <c r="F65" s="206">
        <v>4.4000000000000004</v>
      </c>
    </row>
    <row r="66" spans="1:6" ht="48">
      <c r="A66" s="145" t="s">
        <v>2670</v>
      </c>
      <c r="B66" s="1252" t="s">
        <v>1549</v>
      </c>
      <c r="C66" s="206" t="s">
        <v>5706</v>
      </c>
      <c r="D66" s="148">
        <f t="shared" si="0"/>
        <v>3.7</v>
      </c>
      <c r="E66" s="204"/>
      <c r="F66" s="206">
        <v>3.7</v>
      </c>
    </row>
    <row r="67" spans="1:6" ht="36">
      <c r="A67" s="145" t="s">
        <v>2671</v>
      </c>
      <c r="B67" s="1252" t="s">
        <v>1557</v>
      </c>
      <c r="C67" s="206" t="s">
        <v>5707</v>
      </c>
      <c r="D67" s="148">
        <f t="shared" si="0"/>
        <v>5.3</v>
      </c>
      <c r="E67" s="204"/>
      <c r="F67" s="206">
        <v>5.3</v>
      </c>
    </row>
    <row r="68" spans="1:6" ht="36">
      <c r="A68" s="145" t="s">
        <v>2672</v>
      </c>
      <c r="B68" s="1252" t="s">
        <v>1563</v>
      </c>
      <c r="C68" s="206" t="s">
        <v>5708</v>
      </c>
      <c r="D68" s="148">
        <f t="shared" si="0"/>
        <v>7.2</v>
      </c>
      <c r="E68" s="204"/>
      <c r="F68" s="206">
        <v>7.2</v>
      </c>
    </row>
    <row r="69" spans="1:6" ht="48">
      <c r="A69" s="145" t="s">
        <v>2673</v>
      </c>
      <c r="B69" s="1252" t="s">
        <v>1572</v>
      </c>
      <c r="C69" s="206" t="s">
        <v>5709</v>
      </c>
      <c r="D69" s="148">
        <f t="shared" si="0"/>
        <v>3.4</v>
      </c>
      <c r="E69" s="204"/>
      <c r="F69" s="206">
        <v>3.4</v>
      </c>
    </row>
    <row r="70" spans="1:6" ht="48">
      <c r="A70" s="145" t="s">
        <v>2674</v>
      </c>
      <c r="B70" s="1252" t="s">
        <v>1579</v>
      </c>
      <c r="C70" s="206" t="s">
        <v>5710</v>
      </c>
      <c r="D70" s="148">
        <f t="shared" si="0"/>
        <v>11.3</v>
      </c>
      <c r="E70" s="204"/>
      <c r="F70" s="206">
        <v>11.3</v>
      </c>
    </row>
    <row r="71" spans="1:6" ht="48">
      <c r="A71" s="145" t="s">
        <v>2675</v>
      </c>
      <c r="B71" s="1252" t="s">
        <v>1587</v>
      </c>
      <c r="C71" s="206" t="s">
        <v>5711</v>
      </c>
      <c r="D71" s="148">
        <f t="shared" si="0"/>
        <v>2.6</v>
      </c>
      <c r="E71" s="204"/>
      <c r="F71" s="206">
        <v>2.6</v>
      </c>
    </row>
    <row r="72" spans="1:6" ht="48">
      <c r="A72" s="145" t="s">
        <v>2676</v>
      </c>
      <c r="B72" s="1252" t="s">
        <v>1593</v>
      </c>
      <c r="C72" s="206" t="s">
        <v>5712</v>
      </c>
      <c r="D72" s="148">
        <f t="shared" si="0"/>
        <v>5</v>
      </c>
      <c r="E72" s="204"/>
      <c r="F72" s="206">
        <v>5</v>
      </c>
    </row>
    <row r="73" spans="1:6" ht="48">
      <c r="A73" s="145" t="s">
        <v>2677</v>
      </c>
      <c r="B73" s="1252" t="s">
        <v>1600</v>
      </c>
      <c r="C73" s="206" t="s">
        <v>5713</v>
      </c>
      <c r="D73" s="148">
        <f t="shared" si="0"/>
        <v>6.7</v>
      </c>
      <c r="E73" s="204"/>
      <c r="F73" s="206">
        <v>6.7</v>
      </c>
    </row>
    <row r="74" spans="1:6" ht="48">
      <c r="A74" s="145" t="s">
        <v>2678</v>
      </c>
      <c r="B74" s="1252" t="s">
        <v>1608</v>
      </c>
      <c r="C74" s="206" t="s">
        <v>5714</v>
      </c>
      <c r="D74" s="148">
        <f t="shared" si="0"/>
        <v>6</v>
      </c>
      <c r="E74" s="204"/>
      <c r="F74" s="206">
        <v>6</v>
      </c>
    </row>
    <row r="75" spans="1:6" ht="60">
      <c r="A75" s="145" t="s">
        <v>2679</v>
      </c>
      <c r="B75" s="1252" t="s">
        <v>1622</v>
      </c>
      <c r="C75" s="206" t="s">
        <v>5715</v>
      </c>
      <c r="D75" s="148">
        <f t="shared" si="0"/>
        <v>4.5999999999999996</v>
      </c>
      <c r="E75" s="204"/>
      <c r="F75" s="206">
        <v>4.5999999999999996</v>
      </c>
    </row>
    <row r="76" spans="1:6" ht="72">
      <c r="A76" s="145" t="s">
        <v>2680</v>
      </c>
      <c r="B76" s="1252" t="s">
        <v>1628</v>
      </c>
      <c r="C76" s="206" t="s">
        <v>5716</v>
      </c>
      <c r="D76" s="148">
        <f t="shared" si="0"/>
        <v>4.2</v>
      </c>
      <c r="E76" s="204"/>
      <c r="F76" s="206">
        <v>4.2</v>
      </c>
    </row>
    <row r="77" spans="1:6" ht="36">
      <c r="A77" s="145" t="s">
        <v>2681</v>
      </c>
      <c r="B77" s="1252" t="s">
        <v>1634</v>
      </c>
      <c r="C77" s="206" t="s">
        <v>5717</v>
      </c>
      <c r="D77" s="148">
        <f t="shared" si="0"/>
        <v>0.4</v>
      </c>
      <c r="E77" s="204"/>
      <c r="F77" s="206">
        <v>0.4</v>
      </c>
    </row>
    <row r="78" spans="1:6">
      <c r="A78" s="145" t="s">
        <v>2682</v>
      </c>
      <c r="B78" s="1253" t="s">
        <v>1858</v>
      </c>
      <c r="C78" s="1252" t="s">
        <v>1859</v>
      </c>
      <c r="D78" s="148">
        <v>35.32</v>
      </c>
      <c r="E78" s="148">
        <v>0</v>
      </c>
      <c r="F78" s="206">
        <v>35.32</v>
      </c>
    </row>
    <row r="79" spans="1:6">
      <c r="A79" s="145" t="s">
        <v>2683</v>
      </c>
      <c r="B79" s="1254" t="s">
        <v>1641</v>
      </c>
      <c r="C79" s="1255" t="s">
        <v>1642</v>
      </c>
      <c r="D79" s="148">
        <f t="shared" si="0"/>
        <v>21.6</v>
      </c>
      <c r="E79" s="204"/>
      <c r="F79" s="206">
        <f>3.5+0.3+0.6+3+7.6+1.2+2.1+0.7+1.5+1.1</f>
        <v>21.6</v>
      </c>
    </row>
    <row r="80" spans="1:6">
      <c r="A80" s="145" t="s">
        <v>2684</v>
      </c>
      <c r="B80" s="1254" t="s">
        <v>1650</v>
      </c>
      <c r="C80" s="1255" t="s">
        <v>5718</v>
      </c>
      <c r="D80" s="148">
        <f t="shared" si="0"/>
        <v>11.2</v>
      </c>
      <c r="E80" s="204"/>
      <c r="F80" s="206">
        <f>2.7+1.1+0.2+1.2+6</f>
        <v>11.2</v>
      </c>
    </row>
    <row r="81" spans="1:6">
      <c r="A81" s="145" t="s">
        <v>2685</v>
      </c>
      <c r="B81" s="1256" t="s">
        <v>1657</v>
      </c>
      <c r="C81" s="1255" t="s">
        <v>1651</v>
      </c>
      <c r="D81" s="148">
        <f t="shared" si="0"/>
        <v>50.7</v>
      </c>
      <c r="E81" s="204"/>
      <c r="F81" s="206">
        <f>6+0.9+1.4+6.9+15.5+5.6+7.1+1.5+3.3+2.5</f>
        <v>50.7</v>
      </c>
    </row>
    <row r="82" spans="1:6">
      <c r="A82" s="145" t="s">
        <v>2686</v>
      </c>
      <c r="B82" s="1256" t="s">
        <v>1663</v>
      </c>
      <c r="C82" s="1255" t="s">
        <v>1664</v>
      </c>
      <c r="D82" s="148">
        <f t="shared" si="0"/>
        <v>20.8</v>
      </c>
      <c r="E82" s="204"/>
      <c r="F82" s="206">
        <f>1.8+0.5+0.6+0.5+2.9+7.5+1.1+2.7+0.7+1.4+1.1</f>
        <v>20.8</v>
      </c>
    </row>
    <row r="83" spans="1:6">
      <c r="A83" s="145" t="s">
        <v>2687</v>
      </c>
      <c r="B83" s="1256" t="s">
        <v>1733</v>
      </c>
      <c r="C83" s="1255" t="s">
        <v>1670</v>
      </c>
      <c r="D83" s="148">
        <f t="shared" si="0"/>
        <v>1.9</v>
      </c>
      <c r="E83" s="204"/>
      <c r="F83" s="206">
        <v>1.9</v>
      </c>
    </row>
    <row r="84" spans="1:6">
      <c r="A84" s="145" t="s">
        <v>2688</v>
      </c>
      <c r="B84" s="1256" t="s">
        <v>1760</v>
      </c>
      <c r="C84" s="1255" t="s">
        <v>1678</v>
      </c>
      <c r="D84" s="148">
        <f t="shared" si="0"/>
        <v>20.7</v>
      </c>
      <c r="E84" s="204"/>
      <c r="F84" s="206">
        <f>1.3+0.4+0.5+0.5+2.6+6.9+2.8+2.8+0.6+1.4+0.9</f>
        <v>20.7</v>
      </c>
    </row>
    <row r="85" spans="1:6">
      <c r="A85" s="145" t="s">
        <v>2689</v>
      </c>
      <c r="B85" s="1256" t="s">
        <v>1657</v>
      </c>
      <c r="C85" s="1255" t="s">
        <v>1685</v>
      </c>
      <c r="D85" s="148">
        <f t="shared" si="0"/>
        <v>29.2</v>
      </c>
      <c r="E85" s="204"/>
      <c r="F85" s="206">
        <f>2.6+0.7+1.9+0.8+4.4+11.2+3.9+1.6+2.1</f>
        <v>29.2</v>
      </c>
    </row>
    <row r="86" spans="1:6">
      <c r="A86" s="145" t="s">
        <v>2690</v>
      </c>
      <c r="B86" s="1256" t="s">
        <v>1663</v>
      </c>
      <c r="C86" s="1255" t="s">
        <v>1692</v>
      </c>
      <c r="D86" s="148">
        <f t="shared" si="0"/>
        <v>2.7</v>
      </c>
      <c r="E86" s="204"/>
      <c r="F86" s="206">
        <v>2.7</v>
      </c>
    </row>
    <row r="87" spans="1:6">
      <c r="A87" s="145" t="s">
        <v>2691</v>
      </c>
      <c r="B87" s="1256" t="s">
        <v>1733</v>
      </c>
      <c r="C87" s="1255" t="s">
        <v>1699</v>
      </c>
      <c r="D87" s="148">
        <f t="shared" si="0"/>
        <v>38.700000000000003</v>
      </c>
      <c r="E87" s="204"/>
      <c r="F87" s="206">
        <f>2.6+1.1+1.2+1.1+6.2+13.3+2.3+4.4+1.9+2.5+2.1</f>
        <v>38.700000000000003</v>
      </c>
    </row>
    <row r="88" spans="1:6">
      <c r="A88" s="145" t="s">
        <v>2692</v>
      </c>
      <c r="B88" s="1256" t="s">
        <v>1760</v>
      </c>
      <c r="C88" s="1255" t="s">
        <v>1706</v>
      </c>
      <c r="D88" s="148">
        <f t="shared" si="0"/>
        <v>28.599999999999998</v>
      </c>
      <c r="E88" s="204"/>
      <c r="F88" s="206">
        <f>2.6+0.9+0.8+4.8+12.4+1.8+1.2+1.7+2.4</f>
        <v>28.599999999999998</v>
      </c>
    </row>
    <row r="89" spans="1:6">
      <c r="A89" s="145" t="s">
        <v>2693</v>
      </c>
      <c r="B89" s="1256" t="s">
        <v>1657</v>
      </c>
      <c r="C89" s="1255" t="s">
        <v>1713</v>
      </c>
      <c r="D89" s="148">
        <f t="shared" si="0"/>
        <v>30.700000000000003</v>
      </c>
      <c r="E89" s="204"/>
      <c r="F89" s="206">
        <f>2.6+0.3+1.1+5+10.5+2.1+3.6+1.3+2.4+1.8</f>
        <v>30.700000000000003</v>
      </c>
    </row>
    <row r="90" spans="1:6">
      <c r="A90" s="145" t="s">
        <v>2694</v>
      </c>
      <c r="B90" s="1256" t="s">
        <v>1663</v>
      </c>
      <c r="C90" s="1255" t="s">
        <v>1720</v>
      </c>
      <c r="D90" s="148">
        <f t="shared" si="0"/>
        <v>33.800000000000004</v>
      </c>
      <c r="E90" s="204"/>
      <c r="F90" s="206">
        <f>2.7+0.8+1.6+0.9+5.4+10.7+2.1+3.8+1.4+2.5+1.9</f>
        <v>33.800000000000004</v>
      </c>
    </row>
    <row r="91" spans="1:6">
      <c r="A91" s="145" t="s">
        <v>2695</v>
      </c>
      <c r="B91" s="1256" t="s">
        <v>1733</v>
      </c>
      <c r="C91" s="1255" t="s">
        <v>1727</v>
      </c>
      <c r="D91" s="148">
        <f t="shared" si="0"/>
        <v>40.700000000000003</v>
      </c>
      <c r="E91" s="204"/>
      <c r="F91" s="206">
        <f>2.7+1.1+3.3+1.7+6.1+9.6+4.3+4.9+1.1+3.8+2.1</f>
        <v>40.700000000000003</v>
      </c>
    </row>
    <row r="92" spans="1:6">
      <c r="A92" s="145" t="s">
        <v>2696</v>
      </c>
      <c r="B92" s="1256" t="s">
        <v>1760</v>
      </c>
      <c r="C92" s="1255" t="s">
        <v>1734</v>
      </c>
      <c r="D92" s="148">
        <f t="shared" si="0"/>
        <v>2.7</v>
      </c>
      <c r="E92" s="204"/>
      <c r="F92" s="206">
        <v>2.7</v>
      </c>
    </row>
    <row r="93" spans="1:6">
      <c r="A93" s="145" t="s">
        <v>2697</v>
      </c>
      <c r="B93" s="1256" t="s">
        <v>1657</v>
      </c>
      <c r="C93" s="1255" t="s">
        <v>1740</v>
      </c>
      <c r="D93" s="148">
        <f t="shared" si="0"/>
        <v>46.400000000000006</v>
      </c>
      <c r="E93" s="204"/>
      <c r="F93" s="206">
        <f>2.7+1.8+0.9+7.2+17.2+4.2+5.2+1.2+3.4+2.6</f>
        <v>46.400000000000006</v>
      </c>
    </row>
    <row r="94" spans="1:6">
      <c r="A94" s="145" t="s">
        <v>2698</v>
      </c>
      <c r="B94" s="1256" t="s">
        <v>1663</v>
      </c>
      <c r="C94" s="1255" t="s">
        <v>1747</v>
      </c>
      <c r="D94" s="148">
        <f t="shared" si="0"/>
        <v>26.699999999999996</v>
      </c>
      <c r="E94" s="204"/>
      <c r="F94" s="206">
        <f>2.8+0.8+0.8+0.9+11.6+1.9+3.8+2.4+1.7</f>
        <v>26.699999999999996</v>
      </c>
    </row>
    <row r="95" spans="1:6">
      <c r="A95" s="145" t="s">
        <v>2699</v>
      </c>
      <c r="B95" s="1256" t="s">
        <v>1733</v>
      </c>
      <c r="C95" s="1255" t="s">
        <v>1754</v>
      </c>
      <c r="D95" s="148">
        <f t="shared" si="0"/>
        <v>31.1</v>
      </c>
      <c r="E95" s="204"/>
      <c r="F95" s="206">
        <f>3+0.9+1.2+14.4+2.5+4.2+2.8+2.1</f>
        <v>31.1</v>
      </c>
    </row>
    <row r="96" spans="1:6">
      <c r="A96" s="145" t="s">
        <v>2700</v>
      </c>
      <c r="B96" s="1256" t="s">
        <v>1760</v>
      </c>
      <c r="C96" s="1255" t="s">
        <v>1761</v>
      </c>
      <c r="D96" s="148">
        <f t="shared" si="0"/>
        <v>49.5</v>
      </c>
      <c r="E96" s="204"/>
      <c r="F96" s="206">
        <f>2.9+1.4+1.7+7.6+15.2+4.2+8.2+1.7+3.8+2.8</f>
        <v>49.5</v>
      </c>
    </row>
    <row r="97" spans="1:6">
      <c r="A97" s="145" t="s">
        <v>2701</v>
      </c>
      <c r="B97" s="1254" t="s">
        <v>1767</v>
      </c>
      <c r="C97" s="1255" t="s">
        <v>1768</v>
      </c>
      <c r="D97" s="148">
        <f t="shared" si="0"/>
        <v>38.099999999999994</v>
      </c>
      <c r="E97" s="204"/>
      <c r="F97" s="206">
        <f>4.2+0.9+1.8+5.1+14.4+2.4+3.7+1.3+2.5+1.8</f>
        <v>38.099999999999994</v>
      </c>
    </row>
    <row r="98" spans="1:6">
      <c r="A98" s="145" t="s">
        <v>2702</v>
      </c>
      <c r="B98" s="1254" t="s">
        <v>1774</v>
      </c>
      <c r="C98" s="1255" t="s">
        <v>1775</v>
      </c>
      <c r="D98" s="148">
        <f t="shared" ref="D98:D110" si="1">E98+F98</f>
        <v>30.400000000000002</v>
      </c>
      <c r="E98" s="204"/>
      <c r="F98" s="206">
        <f>2.7+0.8+0.7+4.6+10.8+2.3+3.9+1.1+2.1+1.4</f>
        <v>30.400000000000002</v>
      </c>
    </row>
    <row r="99" spans="1:6" ht="24">
      <c r="A99" s="145" t="s">
        <v>2703</v>
      </c>
      <c r="B99" s="1252" t="s">
        <v>1781</v>
      </c>
      <c r="C99" s="1255" t="s">
        <v>1782</v>
      </c>
      <c r="D99" s="148">
        <f t="shared" si="1"/>
        <v>5.4</v>
      </c>
      <c r="E99" s="204"/>
      <c r="F99" s="206">
        <v>5.4</v>
      </c>
    </row>
    <row r="100" spans="1:6">
      <c r="A100" s="145" t="s">
        <v>2704</v>
      </c>
      <c r="B100" s="1254" t="s">
        <v>1788</v>
      </c>
      <c r="C100" s="1255" t="s">
        <v>5719</v>
      </c>
      <c r="D100" s="148">
        <f t="shared" si="1"/>
        <v>4.9000000000000004</v>
      </c>
      <c r="E100" s="204"/>
      <c r="F100" s="206">
        <v>4.9000000000000004</v>
      </c>
    </row>
    <row r="101" spans="1:6">
      <c r="A101" s="145" t="s">
        <v>2705</v>
      </c>
      <c r="B101" s="1252" t="s">
        <v>1795</v>
      </c>
      <c r="C101" s="1255" t="s">
        <v>1796</v>
      </c>
      <c r="D101" s="148">
        <f t="shared" si="1"/>
        <v>7.2</v>
      </c>
      <c r="E101" s="204"/>
      <c r="F101" s="206">
        <v>7.2</v>
      </c>
    </row>
    <row r="102" spans="1:6">
      <c r="A102" s="145" t="s">
        <v>2706</v>
      </c>
      <c r="B102" s="1254" t="s">
        <v>1802</v>
      </c>
      <c r="C102" s="1255" t="s">
        <v>1803</v>
      </c>
      <c r="D102" s="148">
        <f t="shared" si="1"/>
        <v>6.3</v>
      </c>
      <c r="E102" s="204"/>
      <c r="F102" s="206">
        <v>6.3</v>
      </c>
    </row>
    <row r="103" spans="1:6">
      <c r="A103" s="145" t="s">
        <v>2707</v>
      </c>
      <c r="B103" s="1254" t="s">
        <v>1809</v>
      </c>
      <c r="C103" s="1255" t="s">
        <v>1810</v>
      </c>
      <c r="D103" s="148">
        <f t="shared" si="1"/>
        <v>6.7</v>
      </c>
      <c r="E103" s="204"/>
      <c r="F103" s="206">
        <v>6.7</v>
      </c>
    </row>
    <row r="104" spans="1:6">
      <c r="A104" s="145" t="s">
        <v>2708</v>
      </c>
      <c r="B104" s="1254" t="s">
        <v>1816</v>
      </c>
      <c r="C104" s="1255" t="s">
        <v>1817</v>
      </c>
      <c r="D104" s="148">
        <f t="shared" si="1"/>
        <v>0</v>
      </c>
      <c r="E104" s="204"/>
      <c r="F104" s="206">
        <v>0</v>
      </c>
    </row>
    <row r="105" spans="1:6">
      <c r="A105" s="145" t="s">
        <v>2709</v>
      </c>
      <c r="B105" s="1254" t="s">
        <v>1823</v>
      </c>
      <c r="C105" s="1255" t="s">
        <v>1824</v>
      </c>
      <c r="D105" s="148">
        <f t="shared" si="1"/>
        <v>7.9</v>
      </c>
      <c r="E105" s="204"/>
      <c r="F105" s="206">
        <v>7.9</v>
      </c>
    </row>
    <row r="106" spans="1:6">
      <c r="A106" s="145" t="s">
        <v>2710</v>
      </c>
      <c r="B106" s="1254" t="s">
        <v>1830</v>
      </c>
      <c r="C106" s="1255" t="s">
        <v>1831</v>
      </c>
      <c r="D106" s="148">
        <f t="shared" si="1"/>
        <v>7.2</v>
      </c>
      <c r="E106" s="204"/>
      <c r="F106" s="206">
        <v>7.2</v>
      </c>
    </row>
    <row r="107" spans="1:6" ht="36">
      <c r="A107" s="145" t="s">
        <v>2711</v>
      </c>
      <c r="B107" s="1254" t="s">
        <v>1837</v>
      </c>
      <c r="C107" s="1255" t="s">
        <v>1838</v>
      </c>
      <c r="D107" s="148">
        <f t="shared" si="1"/>
        <v>6.7</v>
      </c>
      <c r="E107" s="204"/>
      <c r="F107" s="206">
        <v>6.7</v>
      </c>
    </row>
    <row r="108" spans="1:6">
      <c r="A108" s="145" t="s">
        <v>2712</v>
      </c>
      <c r="B108" s="1254" t="s">
        <v>1844</v>
      </c>
      <c r="C108" s="1255" t="s">
        <v>1845</v>
      </c>
      <c r="D108" s="148">
        <f t="shared" si="1"/>
        <v>6.6</v>
      </c>
      <c r="E108" s="204"/>
      <c r="F108" s="206">
        <v>6.6</v>
      </c>
    </row>
    <row r="109" spans="1:6">
      <c r="A109" s="145" t="s">
        <v>2713</v>
      </c>
      <c r="B109" s="1254" t="s">
        <v>1851</v>
      </c>
      <c r="C109" s="1255" t="s">
        <v>1852</v>
      </c>
      <c r="D109" s="148">
        <f t="shared" si="1"/>
        <v>9.8000000000000007</v>
      </c>
      <c r="E109" s="204"/>
      <c r="F109" s="206">
        <v>9.8000000000000007</v>
      </c>
    </row>
    <row r="110" spans="1:6" ht="24">
      <c r="A110" s="145" t="s">
        <v>2714</v>
      </c>
      <c r="B110" s="1253" t="s">
        <v>1616</v>
      </c>
      <c r="C110" s="1257" t="s">
        <v>5720</v>
      </c>
      <c r="D110" s="148">
        <f t="shared" si="1"/>
        <v>1.4</v>
      </c>
      <c r="E110" s="204"/>
      <c r="F110" s="206">
        <v>1.4</v>
      </c>
    </row>
    <row r="111" spans="1:6" ht="48">
      <c r="A111" s="145" t="s">
        <v>2715</v>
      </c>
      <c r="B111" s="1252" t="s">
        <v>1331</v>
      </c>
      <c r="C111" s="206" t="s">
        <v>5673</v>
      </c>
      <c r="D111" s="148">
        <f>E111+F111</f>
        <v>16.100000000000001</v>
      </c>
      <c r="E111" s="148"/>
      <c r="F111" s="206">
        <f>1.4+0.5+0.5+0.5+2.4+5.9+1.9+2.2+0.8</f>
        <v>16.100000000000001</v>
      </c>
    </row>
    <row r="112" spans="1:6" ht="36">
      <c r="A112" s="145" t="s">
        <v>2716</v>
      </c>
      <c r="B112" s="1252" t="s">
        <v>1340</v>
      </c>
      <c r="C112" s="206" t="s">
        <v>5674</v>
      </c>
      <c r="D112" s="148">
        <f t="shared" ref="D112:D175" si="2">E112+F112</f>
        <v>14.3</v>
      </c>
      <c r="E112" s="148"/>
      <c r="F112" s="206">
        <f>0.7+0.3+0.3+0.5+2.4+5.7+1+0.9+0.5+1.2+0.8</f>
        <v>14.3</v>
      </c>
    </row>
    <row r="113" spans="1:6" ht="36">
      <c r="A113" s="145" t="s">
        <v>2717</v>
      </c>
      <c r="B113" s="1252" t="s">
        <v>1347</v>
      </c>
      <c r="C113" s="206" t="s">
        <v>5675</v>
      </c>
      <c r="D113" s="148">
        <f t="shared" si="2"/>
        <v>1.3</v>
      </c>
      <c r="E113" s="148"/>
      <c r="F113" s="206">
        <v>1.3</v>
      </c>
    </row>
    <row r="114" spans="1:6" ht="48">
      <c r="A114" s="145" t="s">
        <v>2718</v>
      </c>
      <c r="B114" s="1252" t="s">
        <v>1353</v>
      </c>
      <c r="C114" s="206" t="s">
        <v>5676</v>
      </c>
      <c r="D114" s="148">
        <f t="shared" si="2"/>
        <v>11</v>
      </c>
      <c r="E114" s="148"/>
      <c r="F114" s="206">
        <f>0.9+0.3+0.4+0.3+1.7+3.9+0.6+1.1+0.4+0.8+0.6</f>
        <v>11</v>
      </c>
    </row>
    <row r="115" spans="1:6" ht="48">
      <c r="A115" s="145" t="s">
        <v>2719</v>
      </c>
      <c r="B115" s="1246" t="s">
        <v>4793</v>
      </c>
      <c r="C115" s="206" t="s">
        <v>5677</v>
      </c>
      <c r="D115" s="148">
        <f t="shared" si="2"/>
        <v>26.4</v>
      </c>
      <c r="E115" s="148"/>
      <c r="F115" s="206">
        <f>1.3+0.5+0.7+0.8+3.7+8.6+3.1+3.7+0.9+1.8+1.3</f>
        <v>26.4</v>
      </c>
    </row>
    <row r="116" spans="1:6" ht="48">
      <c r="A116" s="145" t="s">
        <v>2720</v>
      </c>
      <c r="B116" s="1252" t="s">
        <v>1361</v>
      </c>
      <c r="C116" s="206" t="s">
        <v>5678</v>
      </c>
      <c r="D116" s="148">
        <f t="shared" si="2"/>
        <v>17.2</v>
      </c>
      <c r="E116" s="148"/>
      <c r="F116" s="206">
        <f>1.4+0.3+0.4+0.5+2.5+6.1+1.1+2.2+0.6+1.2+0.9</f>
        <v>17.2</v>
      </c>
    </row>
    <row r="117" spans="1:6" ht="48">
      <c r="A117" s="145" t="s">
        <v>2721</v>
      </c>
      <c r="B117" s="1252" t="s">
        <v>1367</v>
      </c>
      <c r="C117" s="206" t="s">
        <v>5679</v>
      </c>
      <c r="D117" s="148">
        <f t="shared" si="2"/>
        <v>15.299999999999999</v>
      </c>
      <c r="E117" s="148"/>
      <c r="F117" s="206">
        <f>1.4+0.4+0.2+0.4+2.2+5.6+0.9+1.7+0.5+1.1+0.9</f>
        <v>15.299999999999999</v>
      </c>
    </row>
    <row r="118" spans="1:6" ht="48">
      <c r="A118" s="145" t="s">
        <v>2722</v>
      </c>
      <c r="B118" s="1252" t="s">
        <v>1373</v>
      </c>
      <c r="C118" s="206" t="s">
        <v>5680</v>
      </c>
      <c r="D118" s="148">
        <f t="shared" si="2"/>
        <v>0.9</v>
      </c>
      <c r="E118" s="148"/>
      <c r="F118" s="206">
        <v>0.9</v>
      </c>
    </row>
    <row r="119" spans="1:6" ht="48">
      <c r="A119" s="145" t="s">
        <v>2723</v>
      </c>
      <c r="B119" s="1252" t="s">
        <v>1379</v>
      </c>
      <c r="C119" s="206" t="s">
        <v>5681</v>
      </c>
      <c r="D119" s="148">
        <f t="shared" si="2"/>
        <v>29.5</v>
      </c>
      <c r="E119" s="148"/>
      <c r="F119" s="206">
        <f>3.7+0.6+0.8+4.1+9.9+1.9+4.1+0.9+2.1+1.4</f>
        <v>29.5</v>
      </c>
    </row>
    <row r="120" spans="1:6" ht="48">
      <c r="A120" s="145" t="s">
        <v>2724</v>
      </c>
      <c r="B120" s="1252" t="s">
        <v>1385</v>
      </c>
      <c r="C120" s="206" t="s">
        <v>5682</v>
      </c>
      <c r="D120" s="148">
        <f t="shared" si="2"/>
        <v>5</v>
      </c>
      <c r="E120" s="148"/>
      <c r="F120" s="206">
        <f>1.3+0.4+0.6+2.7</f>
        <v>5</v>
      </c>
    </row>
    <row r="121" spans="1:6" ht="48">
      <c r="A121" s="145" t="s">
        <v>2725</v>
      </c>
      <c r="B121" s="1252" t="s">
        <v>1391</v>
      </c>
      <c r="C121" s="206" t="s">
        <v>5683</v>
      </c>
      <c r="D121" s="148">
        <f t="shared" si="2"/>
        <v>15.8</v>
      </c>
      <c r="E121" s="148"/>
      <c r="F121" s="206">
        <f>1.3+0.4+0.5+6.3+2+2.5+0.5+1.5+0.8</f>
        <v>15.8</v>
      </c>
    </row>
    <row r="122" spans="1:6" ht="36">
      <c r="A122" s="145" t="s">
        <v>2726</v>
      </c>
      <c r="B122" s="1252" t="s">
        <v>1397</v>
      </c>
      <c r="C122" s="206" t="s">
        <v>5684</v>
      </c>
      <c r="D122" s="148">
        <f t="shared" si="2"/>
        <v>16.5</v>
      </c>
      <c r="E122" s="148"/>
      <c r="F122" s="206">
        <f>1.4+0.5+0.5+0.7+2.4+5.6+0.9+1.9+0.6+1.1+0.9</f>
        <v>16.5</v>
      </c>
    </row>
    <row r="123" spans="1:6" ht="48">
      <c r="A123" s="145" t="s">
        <v>2727</v>
      </c>
      <c r="B123" s="1252" t="s">
        <v>1405</v>
      </c>
      <c r="C123" s="206" t="s">
        <v>5685</v>
      </c>
      <c r="D123" s="148">
        <f t="shared" si="2"/>
        <v>14.899999999999999</v>
      </c>
      <c r="E123" s="710"/>
      <c r="F123" s="206">
        <f>1.4+0.3+0.3+0.4+2.2+5.3+0.9+1.7+0.5+1.1+0.8</f>
        <v>14.899999999999999</v>
      </c>
    </row>
    <row r="124" spans="1:6" ht="36">
      <c r="A124" s="145" t="s">
        <v>2728</v>
      </c>
      <c r="B124" s="1252" t="s">
        <v>1413</v>
      </c>
      <c r="C124" s="206" t="s">
        <v>5686</v>
      </c>
      <c r="D124" s="148">
        <f t="shared" si="2"/>
        <v>13.3</v>
      </c>
      <c r="E124" s="204"/>
      <c r="F124" s="206">
        <f>2.2+0.4+0.4+0.6+2.6+1.1+3.1+0.6+1.4+0.9</f>
        <v>13.3</v>
      </c>
    </row>
    <row r="125" spans="1:6" ht="48">
      <c r="A125" s="145" t="s">
        <v>2729</v>
      </c>
      <c r="B125" s="1252" t="s">
        <v>1419</v>
      </c>
      <c r="C125" s="206" t="s">
        <v>5687</v>
      </c>
      <c r="D125" s="148">
        <f t="shared" si="2"/>
        <v>19.000000000000004</v>
      </c>
      <c r="E125" s="204"/>
      <c r="F125" s="206">
        <f>1.3+0.4+0.5+0.5+2.6+8.6+2.7+0.5+0.8+1.1</f>
        <v>19.000000000000004</v>
      </c>
    </row>
    <row r="126" spans="1:6" ht="36">
      <c r="A126" s="145" t="s">
        <v>2730</v>
      </c>
      <c r="B126" s="1252" t="s">
        <v>1425</v>
      </c>
      <c r="C126" s="206" t="s">
        <v>5688</v>
      </c>
      <c r="D126" s="148">
        <f t="shared" si="2"/>
        <v>31.599999999999998</v>
      </c>
      <c r="E126" s="204"/>
      <c r="F126" s="206">
        <f>2.3+0.9+0.8+0.9+4.9+11.1+2.1+3.5+0.9+2.5+1.7</f>
        <v>31.599999999999998</v>
      </c>
    </row>
    <row r="127" spans="1:6" ht="48">
      <c r="A127" s="145" t="s">
        <v>2731</v>
      </c>
      <c r="B127" s="1252" t="s">
        <v>1430</v>
      </c>
      <c r="C127" s="206" t="s">
        <v>5689</v>
      </c>
      <c r="D127" s="148">
        <f t="shared" si="2"/>
        <v>14.500000000000002</v>
      </c>
      <c r="E127" s="204"/>
      <c r="F127" s="206">
        <f>1.4+0.3+0.4+0.4+1.9+4.1+1.8+2.3+0.4+0.9+0.6</f>
        <v>14.500000000000002</v>
      </c>
    </row>
    <row r="128" spans="1:6" ht="36">
      <c r="A128" s="145" t="s">
        <v>2732</v>
      </c>
      <c r="B128" s="1252" t="s">
        <v>1436</v>
      </c>
      <c r="C128" s="206" t="s">
        <v>5690</v>
      </c>
      <c r="D128" s="148">
        <f t="shared" si="2"/>
        <v>17.600000000000001</v>
      </c>
      <c r="E128" s="204"/>
      <c r="F128" s="206">
        <f>1.4+0.4+0.4+0.5+2.5+5.8+1.1+2.9+0.6+1.2+0.8</f>
        <v>17.600000000000001</v>
      </c>
    </row>
    <row r="129" spans="1:6" ht="48">
      <c r="A129" s="145" t="s">
        <v>2733</v>
      </c>
      <c r="B129" s="1252" t="s">
        <v>1444</v>
      </c>
      <c r="C129" s="206" t="s">
        <v>5691</v>
      </c>
      <c r="D129" s="148">
        <f t="shared" si="2"/>
        <v>16.7</v>
      </c>
      <c r="E129" s="204"/>
      <c r="F129" s="206">
        <f>1.4+0.4+0.4+0.4+2.4+5.6+1.9+2.3+1.1+0.8</f>
        <v>16.7</v>
      </c>
    </row>
    <row r="130" spans="1:6" ht="36">
      <c r="A130" s="145" t="s">
        <v>2734</v>
      </c>
      <c r="B130" s="1252" t="s">
        <v>1450</v>
      </c>
      <c r="C130" s="206" t="s">
        <v>5692</v>
      </c>
      <c r="D130" s="148">
        <f t="shared" si="2"/>
        <v>15.500000000000002</v>
      </c>
      <c r="E130" s="204"/>
      <c r="F130" s="206">
        <f>2.8+1.1+5+2.2+1.9+2.5</f>
        <v>15.500000000000002</v>
      </c>
    </row>
    <row r="131" spans="1:6" ht="48">
      <c r="A131" s="145" t="s">
        <v>2735</v>
      </c>
      <c r="B131" s="1252" t="s">
        <v>1456</v>
      </c>
      <c r="C131" s="206" t="s">
        <v>5693</v>
      </c>
      <c r="D131" s="148">
        <f t="shared" si="2"/>
        <v>9.5</v>
      </c>
      <c r="E131" s="204"/>
      <c r="F131" s="206">
        <f>1.1+0.3+0.4+0.3+1.9+1.5+2.2+0.4+0.9+0.5</f>
        <v>9.5</v>
      </c>
    </row>
    <row r="132" spans="1:6" ht="36">
      <c r="A132" s="145" t="s">
        <v>2736</v>
      </c>
      <c r="B132" s="1252" t="s">
        <v>1462</v>
      </c>
      <c r="C132" s="206" t="s">
        <v>5694</v>
      </c>
      <c r="D132" s="148">
        <f t="shared" si="2"/>
        <v>15.7</v>
      </c>
      <c r="E132" s="204"/>
      <c r="F132" s="206">
        <f>1.4+0.3+0.4+0.5+2.3+7.3+1+0.5+0.8+1.2</f>
        <v>15.7</v>
      </c>
    </row>
    <row r="133" spans="1:6" ht="48">
      <c r="A133" s="145" t="s">
        <v>2737</v>
      </c>
      <c r="B133" s="1252" t="s">
        <v>1468</v>
      </c>
      <c r="C133" s="206" t="s">
        <v>5695</v>
      </c>
      <c r="D133" s="148">
        <f t="shared" si="2"/>
        <v>3.5</v>
      </c>
      <c r="E133" s="204"/>
      <c r="F133" s="206">
        <f>1.4+0.2+0.4+1.5</f>
        <v>3.5</v>
      </c>
    </row>
    <row r="134" spans="1:6" ht="48">
      <c r="A134" s="145" t="s">
        <v>2738</v>
      </c>
      <c r="B134" s="1252" t="s">
        <v>1474</v>
      </c>
      <c r="C134" s="206" t="s">
        <v>5696</v>
      </c>
      <c r="D134" s="148">
        <f t="shared" si="2"/>
        <v>1.4</v>
      </c>
      <c r="E134" s="204"/>
      <c r="F134" s="206">
        <v>1.4</v>
      </c>
    </row>
    <row r="135" spans="1:6" ht="36">
      <c r="A135" s="145" t="s">
        <v>2739</v>
      </c>
      <c r="B135" s="1252" t="s">
        <v>1480</v>
      </c>
      <c r="C135" s="206" t="s">
        <v>5697</v>
      </c>
      <c r="D135" s="148">
        <f t="shared" si="2"/>
        <v>33.099999999999994</v>
      </c>
      <c r="E135" s="204"/>
      <c r="F135" s="206">
        <f>2.8+0.7+1.9+1+4.8+12.1+2.3+4.6+1.1+1.8</f>
        <v>33.099999999999994</v>
      </c>
    </row>
    <row r="136" spans="1:6" ht="48">
      <c r="A136" s="145" t="s">
        <v>2740</v>
      </c>
      <c r="B136" s="1252" t="s">
        <v>1486</v>
      </c>
      <c r="C136" s="206" t="s">
        <v>5698</v>
      </c>
      <c r="D136" s="148">
        <f t="shared" si="2"/>
        <v>12.2</v>
      </c>
      <c r="E136" s="204"/>
      <c r="F136" s="206">
        <f>1.2+0.4+0.4+2.3+4.9+1.1+0.8+1.1</f>
        <v>12.2</v>
      </c>
    </row>
    <row r="137" spans="1:6" ht="48">
      <c r="A137" s="145" t="s">
        <v>2741</v>
      </c>
      <c r="B137" s="1252" t="s">
        <v>1492</v>
      </c>
      <c r="C137" s="206" t="s">
        <v>5699</v>
      </c>
      <c r="D137" s="148">
        <f t="shared" si="2"/>
        <v>18.400000000000002</v>
      </c>
      <c r="E137" s="204"/>
      <c r="F137" s="206">
        <f>1.4+0.4+0.5+0.6+2.8+6.3+1.1+2.1+0.8+1.3+1.1</f>
        <v>18.400000000000002</v>
      </c>
    </row>
    <row r="138" spans="1:6" ht="48">
      <c r="A138" s="145" t="s">
        <v>2742</v>
      </c>
      <c r="B138" s="1252" t="s">
        <v>1500</v>
      </c>
      <c r="C138" s="206" t="s">
        <v>5700</v>
      </c>
      <c r="D138" s="148">
        <f t="shared" si="2"/>
        <v>2.9</v>
      </c>
      <c r="E138" s="204"/>
      <c r="F138" s="206">
        <f>0.7+0.5+1.7</f>
        <v>2.9</v>
      </c>
    </row>
    <row r="139" spans="1:6" ht="48">
      <c r="A139" s="145" t="s">
        <v>2743</v>
      </c>
      <c r="B139" s="1252" t="s">
        <v>1506</v>
      </c>
      <c r="C139" s="206" t="s">
        <v>5701</v>
      </c>
      <c r="D139" s="148">
        <f t="shared" si="2"/>
        <v>34.1</v>
      </c>
      <c r="E139" s="204"/>
      <c r="F139" s="206">
        <f>2.3+0.7+0.9+1.1+5.4+12.9+2.2+3.1+1.1+2.6+1.8</f>
        <v>34.1</v>
      </c>
    </row>
    <row r="140" spans="1:6" ht="36">
      <c r="A140" s="145" t="s">
        <v>2744</v>
      </c>
      <c r="B140" s="1252" t="s">
        <v>1512</v>
      </c>
      <c r="C140" s="206" t="s">
        <v>5702</v>
      </c>
      <c r="D140" s="148">
        <f t="shared" si="2"/>
        <v>11.1</v>
      </c>
      <c r="E140" s="204"/>
      <c r="F140" s="206">
        <f>0.8+0.2+0.3+1.9+4.8+0.7+1.4+0.4+0.6</f>
        <v>11.1</v>
      </c>
    </row>
    <row r="141" spans="1:6" ht="48">
      <c r="A141" s="145" t="s">
        <v>2745</v>
      </c>
      <c r="B141" s="1252" t="s">
        <v>1519</v>
      </c>
      <c r="C141" s="206" t="s">
        <v>5703</v>
      </c>
      <c r="D141" s="148">
        <f t="shared" si="2"/>
        <v>5.0999999999999996</v>
      </c>
      <c r="E141" s="204"/>
      <c r="F141" s="206">
        <v>5.0999999999999996</v>
      </c>
    </row>
    <row r="142" spans="1:6" ht="48">
      <c r="A142" s="145" t="s">
        <v>2746</v>
      </c>
      <c r="B142" s="1252" t="s">
        <v>1535</v>
      </c>
      <c r="C142" s="206" t="s">
        <v>5704</v>
      </c>
      <c r="D142" s="148">
        <f t="shared" si="2"/>
        <v>6.2</v>
      </c>
      <c r="E142" s="204"/>
      <c r="F142" s="206">
        <v>6.2</v>
      </c>
    </row>
    <row r="143" spans="1:6" ht="48">
      <c r="A143" s="145" t="s">
        <v>2747</v>
      </c>
      <c r="B143" s="1252" t="s">
        <v>1543</v>
      </c>
      <c r="C143" s="206" t="s">
        <v>5705</v>
      </c>
      <c r="D143" s="148">
        <f t="shared" si="2"/>
        <v>4.4000000000000004</v>
      </c>
      <c r="E143" s="204"/>
      <c r="F143" s="206">
        <v>4.4000000000000004</v>
      </c>
    </row>
    <row r="144" spans="1:6" ht="48">
      <c r="A144" s="145" t="s">
        <v>2748</v>
      </c>
      <c r="B144" s="1252" t="s">
        <v>1549</v>
      </c>
      <c r="C144" s="206" t="s">
        <v>5706</v>
      </c>
      <c r="D144" s="148">
        <f t="shared" si="2"/>
        <v>3.7</v>
      </c>
      <c r="E144" s="204"/>
      <c r="F144" s="206">
        <v>3.7</v>
      </c>
    </row>
    <row r="145" spans="1:6" ht="36">
      <c r="A145" s="145" t="s">
        <v>2749</v>
      </c>
      <c r="B145" s="1252" t="s">
        <v>1557</v>
      </c>
      <c r="C145" s="206" t="s">
        <v>5707</v>
      </c>
      <c r="D145" s="148">
        <f t="shared" si="2"/>
        <v>5.3</v>
      </c>
      <c r="E145" s="204"/>
      <c r="F145" s="206">
        <v>5.3</v>
      </c>
    </row>
    <row r="146" spans="1:6" ht="36">
      <c r="A146" s="145" t="s">
        <v>2750</v>
      </c>
      <c r="B146" s="1252" t="s">
        <v>1563</v>
      </c>
      <c r="C146" s="206" t="s">
        <v>5708</v>
      </c>
      <c r="D146" s="148">
        <f t="shared" si="2"/>
        <v>7.2</v>
      </c>
      <c r="E146" s="204"/>
      <c r="F146" s="206">
        <v>7.2</v>
      </c>
    </row>
    <row r="147" spans="1:6" ht="48">
      <c r="A147" s="145" t="s">
        <v>2751</v>
      </c>
      <c r="B147" s="1252" t="s">
        <v>1572</v>
      </c>
      <c r="C147" s="206" t="s">
        <v>5709</v>
      </c>
      <c r="D147" s="148">
        <f t="shared" si="2"/>
        <v>3.4</v>
      </c>
      <c r="E147" s="204"/>
      <c r="F147" s="206">
        <v>3.4</v>
      </c>
    </row>
    <row r="148" spans="1:6" ht="48">
      <c r="A148" s="145" t="s">
        <v>2752</v>
      </c>
      <c r="B148" s="1252" t="s">
        <v>1579</v>
      </c>
      <c r="C148" s="206" t="s">
        <v>5710</v>
      </c>
      <c r="D148" s="148">
        <f t="shared" si="2"/>
        <v>11.3</v>
      </c>
      <c r="E148" s="204"/>
      <c r="F148" s="206">
        <v>11.3</v>
      </c>
    </row>
    <row r="149" spans="1:6" ht="48">
      <c r="A149" s="145" t="s">
        <v>2753</v>
      </c>
      <c r="B149" s="1252" t="s">
        <v>1587</v>
      </c>
      <c r="C149" s="206" t="s">
        <v>5711</v>
      </c>
      <c r="D149" s="148">
        <f t="shared" si="2"/>
        <v>2.6</v>
      </c>
      <c r="E149" s="204"/>
      <c r="F149" s="206">
        <v>2.6</v>
      </c>
    </row>
    <row r="150" spans="1:6" ht="48">
      <c r="A150" s="145" t="s">
        <v>2754</v>
      </c>
      <c r="B150" s="1252" t="s">
        <v>1593</v>
      </c>
      <c r="C150" s="206" t="s">
        <v>5712</v>
      </c>
      <c r="D150" s="148">
        <f t="shared" si="2"/>
        <v>5</v>
      </c>
      <c r="E150" s="204"/>
      <c r="F150" s="206">
        <v>5</v>
      </c>
    </row>
    <row r="151" spans="1:6" ht="48">
      <c r="A151" s="145" t="s">
        <v>2755</v>
      </c>
      <c r="B151" s="1252" t="s">
        <v>1600</v>
      </c>
      <c r="C151" s="206" t="s">
        <v>5713</v>
      </c>
      <c r="D151" s="148">
        <f t="shared" si="2"/>
        <v>6.7</v>
      </c>
      <c r="E151" s="204"/>
      <c r="F151" s="206">
        <v>6.7</v>
      </c>
    </row>
    <row r="152" spans="1:6" ht="48">
      <c r="A152" s="145" t="s">
        <v>2756</v>
      </c>
      <c r="B152" s="1252" t="s">
        <v>1608</v>
      </c>
      <c r="C152" s="206" t="s">
        <v>5714</v>
      </c>
      <c r="D152" s="148">
        <f t="shared" si="2"/>
        <v>6</v>
      </c>
      <c r="E152" s="204"/>
      <c r="F152" s="206">
        <v>6</v>
      </c>
    </row>
    <row r="153" spans="1:6" ht="60">
      <c r="A153" s="145" t="s">
        <v>2757</v>
      </c>
      <c r="B153" s="1252" t="s">
        <v>1622</v>
      </c>
      <c r="C153" s="206" t="s">
        <v>5715</v>
      </c>
      <c r="D153" s="148">
        <f t="shared" si="2"/>
        <v>4.5999999999999996</v>
      </c>
      <c r="E153" s="204"/>
      <c r="F153" s="206">
        <v>4.5999999999999996</v>
      </c>
    </row>
    <row r="154" spans="1:6" ht="72">
      <c r="A154" s="145" t="s">
        <v>2758</v>
      </c>
      <c r="B154" s="1252" t="s">
        <v>1628</v>
      </c>
      <c r="C154" s="206" t="s">
        <v>5716</v>
      </c>
      <c r="D154" s="148">
        <f t="shared" si="2"/>
        <v>4.2</v>
      </c>
      <c r="E154" s="204"/>
      <c r="F154" s="206">
        <v>4.2</v>
      </c>
    </row>
    <row r="155" spans="1:6" ht="36">
      <c r="A155" s="145" t="s">
        <v>2759</v>
      </c>
      <c r="B155" s="1252" t="s">
        <v>1634</v>
      </c>
      <c r="C155" s="206" t="s">
        <v>5717</v>
      </c>
      <c r="D155" s="148">
        <f t="shared" si="2"/>
        <v>0.4</v>
      </c>
      <c r="E155" s="204"/>
      <c r="F155" s="206">
        <v>0.4</v>
      </c>
    </row>
    <row r="156" spans="1:6">
      <c r="A156" s="145" t="s">
        <v>2760</v>
      </c>
      <c r="B156" s="1253" t="s">
        <v>1858</v>
      </c>
      <c r="C156" s="1252" t="s">
        <v>1859</v>
      </c>
      <c r="D156" s="148">
        <v>35.32</v>
      </c>
      <c r="E156" s="148">
        <v>0</v>
      </c>
      <c r="F156" s="206">
        <v>35.32</v>
      </c>
    </row>
    <row r="157" spans="1:6">
      <c r="A157" s="145" t="s">
        <v>2761</v>
      </c>
      <c r="B157" s="1254" t="s">
        <v>1641</v>
      </c>
      <c r="C157" s="1255" t="s">
        <v>1642</v>
      </c>
      <c r="D157" s="148">
        <f t="shared" si="2"/>
        <v>21.6</v>
      </c>
      <c r="E157" s="204"/>
      <c r="F157" s="206">
        <f>3.5+0.3+0.6+3+7.6+1.2+2.1+0.7+1.5+1.1</f>
        <v>21.6</v>
      </c>
    </row>
    <row r="158" spans="1:6">
      <c r="A158" s="145" t="s">
        <v>2762</v>
      </c>
      <c r="B158" s="1254" t="s">
        <v>1650</v>
      </c>
      <c r="C158" s="1255" t="s">
        <v>5718</v>
      </c>
      <c r="D158" s="148">
        <f t="shared" si="2"/>
        <v>11.2</v>
      </c>
      <c r="E158" s="204"/>
      <c r="F158" s="206">
        <f>2.7+1.1+0.2+1.2+6</f>
        <v>11.2</v>
      </c>
    </row>
    <row r="159" spans="1:6">
      <c r="A159" s="145" t="s">
        <v>2763</v>
      </c>
      <c r="B159" s="1256" t="s">
        <v>1657</v>
      </c>
      <c r="C159" s="1255" t="s">
        <v>1651</v>
      </c>
      <c r="D159" s="148">
        <f t="shared" si="2"/>
        <v>50.7</v>
      </c>
      <c r="E159" s="204"/>
      <c r="F159" s="206">
        <f>6+0.9+1.4+6.9+15.5+5.6+7.1+1.5+3.3+2.5</f>
        <v>50.7</v>
      </c>
    </row>
    <row r="160" spans="1:6">
      <c r="A160" s="145" t="s">
        <v>2764</v>
      </c>
      <c r="B160" s="1256" t="s">
        <v>1663</v>
      </c>
      <c r="C160" s="1255" t="s">
        <v>1664</v>
      </c>
      <c r="D160" s="148">
        <f t="shared" si="2"/>
        <v>20.8</v>
      </c>
      <c r="E160" s="204"/>
      <c r="F160" s="206">
        <f>1.8+0.5+0.6+0.5+2.9+7.5+1.1+2.7+0.7+1.4+1.1</f>
        <v>20.8</v>
      </c>
    </row>
    <row r="161" spans="1:6">
      <c r="A161" s="145" t="s">
        <v>2765</v>
      </c>
      <c r="B161" s="1256" t="s">
        <v>1733</v>
      </c>
      <c r="C161" s="1255" t="s">
        <v>1670</v>
      </c>
      <c r="D161" s="148">
        <f t="shared" si="2"/>
        <v>1.9</v>
      </c>
      <c r="E161" s="204"/>
      <c r="F161" s="206">
        <v>1.9</v>
      </c>
    </row>
    <row r="162" spans="1:6">
      <c r="A162" s="145" t="s">
        <v>2766</v>
      </c>
      <c r="B162" s="1256" t="s">
        <v>1760</v>
      </c>
      <c r="C162" s="1255" t="s">
        <v>1678</v>
      </c>
      <c r="D162" s="148">
        <f t="shared" si="2"/>
        <v>20.7</v>
      </c>
      <c r="E162" s="204"/>
      <c r="F162" s="206">
        <f>1.3+0.4+0.5+0.5+2.6+6.9+2.8+2.8+0.6+1.4+0.9</f>
        <v>20.7</v>
      </c>
    </row>
    <row r="163" spans="1:6">
      <c r="A163" s="145" t="s">
        <v>2767</v>
      </c>
      <c r="B163" s="1256" t="s">
        <v>1657</v>
      </c>
      <c r="C163" s="1255" t="s">
        <v>1685</v>
      </c>
      <c r="D163" s="148">
        <f t="shared" si="2"/>
        <v>29.2</v>
      </c>
      <c r="E163" s="204"/>
      <c r="F163" s="206">
        <f>2.6+0.7+1.9+0.8+4.4+11.2+3.9+1.6+2.1</f>
        <v>29.2</v>
      </c>
    </row>
    <row r="164" spans="1:6">
      <c r="A164" s="145" t="s">
        <v>2768</v>
      </c>
      <c r="B164" s="1256" t="s">
        <v>1663</v>
      </c>
      <c r="C164" s="1255" t="s">
        <v>1692</v>
      </c>
      <c r="D164" s="148">
        <f t="shared" si="2"/>
        <v>2.7</v>
      </c>
      <c r="E164" s="204"/>
      <c r="F164" s="206">
        <v>2.7</v>
      </c>
    </row>
    <row r="165" spans="1:6">
      <c r="A165" s="145" t="s">
        <v>2769</v>
      </c>
      <c r="B165" s="1256" t="s">
        <v>1733</v>
      </c>
      <c r="C165" s="1255" t="s">
        <v>1699</v>
      </c>
      <c r="D165" s="148">
        <f t="shared" si="2"/>
        <v>38.700000000000003</v>
      </c>
      <c r="E165" s="204"/>
      <c r="F165" s="206">
        <f>2.6+1.1+1.2+1.1+6.2+13.3+2.3+4.4+1.9+2.5+2.1</f>
        <v>38.700000000000003</v>
      </c>
    </row>
    <row r="166" spans="1:6">
      <c r="A166" s="145" t="s">
        <v>2770</v>
      </c>
      <c r="B166" s="1256" t="s">
        <v>1760</v>
      </c>
      <c r="C166" s="1255" t="s">
        <v>1706</v>
      </c>
      <c r="D166" s="148">
        <f t="shared" si="2"/>
        <v>28.599999999999998</v>
      </c>
      <c r="E166" s="204"/>
      <c r="F166" s="206">
        <f>2.6+0.9+0.8+4.8+12.4+1.8+1.2+1.7+2.4</f>
        <v>28.599999999999998</v>
      </c>
    </row>
    <row r="167" spans="1:6">
      <c r="A167" s="145" t="s">
        <v>2771</v>
      </c>
      <c r="B167" s="1256" t="s">
        <v>1657</v>
      </c>
      <c r="C167" s="1255" t="s">
        <v>1713</v>
      </c>
      <c r="D167" s="148">
        <f t="shared" si="2"/>
        <v>30.700000000000003</v>
      </c>
      <c r="E167" s="204"/>
      <c r="F167" s="206">
        <f>2.6+0.3+1.1+5+10.5+2.1+3.6+1.3+2.4+1.8</f>
        <v>30.700000000000003</v>
      </c>
    </row>
    <row r="168" spans="1:6">
      <c r="A168" s="145" t="s">
        <v>2772</v>
      </c>
      <c r="B168" s="1256" t="s">
        <v>1663</v>
      </c>
      <c r="C168" s="1255" t="s">
        <v>1720</v>
      </c>
      <c r="D168" s="148">
        <f t="shared" si="2"/>
        <v>33.800000000000004</v>
      </c>
      <c r="E168" s="204"/>
      <c r="F168" s="206">
        <f>2.7+0.8+1.6+0.9+5.4+10.7+2.1+3.8+1.4+2.5+1.9</f>
        <v>33.800000000000004</v>
      </c>
    </row>
    <row r="169" spans="1:6">
      <c r="A169" s="145" t="s">
        <v>2773</v>
      </c>
      <c r="B169" s="1256" t="s">
        <v>1733</v>
      </c>
      <c r="C169" s="1255" t="s">
        <v>1727</v>
      </c>
      <c r="D169" s="148">
        <f t="shared" si="2"/>
        <v>40.700000000000003</v>
      </c>
      <c r="E169" s="204"/>
      <c r="F169" s="206">
        <f>2.7+1.1+3.3+1.7+6.1+9.6+4.3+4.9+1.1+3.8+2.1</f>
        <v>40.700000000000003</v>
      </c>
    </row>
    <row r="170" spans="1:6">
      <c r="A170" s="145" t="s">
        <v>2774</v>
      </c>
      <c r="B170" s="1256" t="s">
        <v>1760</v>
      </c>
      <c r="C170" s="1255" t="s">
        <v>1734</v>
      </c>
      <c r="D170" s="148">
        <f t="shared" si="2"/>
        <v>2.7</v>
      </c>
      <c r="E170" s="204"/>
      <c r="F170" s="206">
        <v>2.7</v>
      </c>
    </row>
    <row r="171" spans="1:6">
      <c r="A171" s="145" t="s">
        <v>2775</v>
      </c>
      <c r="B171" s="1256" t="s">
        <v>1657</v>
      </c>
      <c r="C171" s="1255" t="s">
        <v>1740</v>
      </c>
      <c r="D171" s="148">
        <f t="shared" si="2"/>
        <v>46.400000000000006</v>
      </c>
      <c r="E171" s="204"/>
      <c r="F171" s="206">
        <f>2.7+1.8+0.9+7.2+17.2+4.2+5.2+1.2+3.4+2.6</f>
        <v>46.400000000000006</v>
      </c>
    </row>
    <row r="172" spans="1:6">
      <c r="A172" s="145" t="s">
        <v>2776</v>
      </c>
      <c r="B172" s="1256" t="s">
        <v>1663</v>
      </c>
      <c r="C172" s="1255" t="s">
        <v>1747</v>
      </c>
      <c r="D172" s="148">
        <f t="shared" si="2"/>
        <v>26.699999999999996</v>
      </c>
      <c r="E172" s="204"/>
      <c r="F172" s="206">
        <f>2.8+0.8+0.8+0.9+11.6+1.9+3.8+2.4+1.7</f>
        <v>26.699999999999996</v>
      </c>
    </row>
    <row r="173" spans="1:6">
      <c r="A173" s="145" t="s">
        <v>2777</v>
      </c>
      <c r="B173" s="1256" t="s">
        <v>1733</v>
      </c>
      <c r="C173" s="1255" t="s">
        <v>1754</v>
      </c>
      <c r="D173" s="148">
        <f t="shared" si="2"/>
        <v>31.1</v>
      </c>
      <c r="E173" s="204"/>
      <c r="F173" s="206">
        <f>3+0.9+1.2+14.4+2.5+4.2+2.8+2.1</f>
        <v>31.1</v>
      </c>
    </row>
    <row r="174" spans="1:6">
      <c r="A174" s="145" t="s">
        <v>2778</v>
      </c>
      <c r="B174" s="1256" t="s">
        <v>1760</v>
      </c>
      <c r="C174" s="1255" t="s">
        <v>1761</v>
      </c>
      <c r="D174" s="148">
        <f t="shared" si="2"/>
        <v>49.5</v>
      </c>
      <c r="E174" s="204"/>
      <c r="F174" s="206">
        <f>2.9+1.4+1.7+7.6+15.2+4.2+8.2+1.7+3.8+2.8</f>
        <v>49.5</v>
      </c>
    </row>
    <row r="175" spans="1:6">
      <c r="A175" s="145" t="s">
        <v>2779</v>
      </c>
      <c r="B175" s="1254" t="s">
        <v>1767</v>
      </c>
      <c r="C175" s="1255" t="s">
        <v>1768</v>
      </c>
      <c r="D175" s="148">
        <f t="shared" si="2"/>
        <v>38.099999999999994</v>
      </c>
      <c r="E175" s="204"/>
      <c r="F175" s="206">
        <f>4.2+0.9+1.8+5.1+14.4+2.4+3.7+1.3+2.5+1.8</f>
        <v>38.099999999999994</v>
      </c>
    </row>
    <row r="176" spans="1:6">
      <c r="A176" s="145" t="s">
        <v>2780</v>
      </c>
      <c r="B176" s="1254" t="s">
        <v>1774</v>
      </c>
      <c r="C176" s="1255" t="s">
        <v>1775</v>
      </c>
      <c r="D176" s="148">
        <f t="shared" ref="D176:D188" si="3">E176+F176</f>
        <v>30.400000000000002</v>
      </c>
      <c r="E176" s="204"/>
      <c r="F176" s="206">
        <f>2.7+0.8+0.7+4.6+10.8+2.3+3.9+1.1+2.1+1.4</f>
        <v>30.400000000000002</v>
      </c>
    </row>
    <row r="177" spans="1:6" ht="24">
      <c r="A177" s="145" t="s">
        <v>2781</v>
      </c>
      <c r="B177" s="1252" t="s">
        <v>1781</v>
      </c>
      <c r="C177" s="1255" t="s">
        <v>1782</v>
      </c>
      <c r="D177" s="148">
        <f t="shared" si="3"/>
        <v>5.4</v>
      </c>
      <c r="E177" s="204"/>
      <c r="F177" s="206">
        <v>5.4</v>
      </c>
    </row>
    <row r="178" spans="1:6">
      <c r="A178" s="145" t="s">
        <v>2782</v>
      </c>
      <c r="B178" s="1254" t="s">
        <v>1788</v>
      </c>
      <c r="C178" s="1255" t="s">
        <v>5719</v>
      </c>
      <c r="D178" s="148">
        <f t="shared" si="3"/>
        <v>4.9000000000000004</v>
      </c>
      <c r="E178" s="204"/>
      <c r="F178" s="206">
        <v>4.9000000000000004</v>
      </c>
    </row>
    <row r="179" spans="1:6">
      <c r="A179" s="145" t="s">
        <v>2783</v>
      </c>
      <c r="B179" s="1252" t="s">
        <v>1795</v>
      </c>
      <c r="C179" s="1255" t="s">
        <v>1796</v>
      </c>
      <c r="D179" s="148">
        <f t="shared" si="3"/>
        <v>7.2</v>
      </c>
      <c r="E179" s="204"/>
      <c r="F179" s="206">
        <v>7.2</v>
      </c>
    </row>
    <row r="180" spans="1:6">
      <c r="A180" s="145" t="s">
        <v>2784</v>
      </c>
      <c r="B180" s="1254" t="s">
        <v>1802</v>
      </c>
      <c r="C180" s="1255" t="s">
        <v>1803</v>
      </c>
      <c r="D180" s="148">
        <f t="shared" si="3"/>
        <v>6.3</v>
      </c>
      <c r="E180" s="204"/>
      <c r="F180" s="206">
        <v>6.3</v>
      </c>
    </row>
    <row r="181" spans="1:6">
      <c r="A181" s="145" t="s">
        <v>2785</v>
      </c>
      <c r="B181" s="1254" t="s">
        <v>1809</v>
      </c>
      <c r="C181" s="1255" t="s">
        <v>1810</v>
      </c>
      <c r="D181" s="148">
        <f t="shared" si="3"/>
        <v>6.7</v>
      </c>
      <c r="E181" s="204"/>
      <c r="F181" s="206">
        <v>6.7</v>
      </c>
    </row>
    <row r="182" spans="1:6">
      <c r="A182" s="145" t="s">
        <v>2786</v>
      </c>
      <c r="B182" s="1254" t="s">
        <v>1816</v>
      </c>
      <c r="C182" s="1255" t="s">
        <v>1817</v>
      </c>
      <c r="D182" s="148">
        <f t="shared" si="3"/>
        <v>0</v>
      </c>
      <c r="E182" s="204"/>
      <c r="F182" s="206">
        <v>0</v>
      </c>
    </row>
    <row r="183" spans="1:6">
      <c r="A183" s="145" t="s">
        <v>2787</v>
      </c>
      <c r="B183" s="1254" t="s">
        <v>1823</v>
      </c>
      <c r="C183" s="1255" t="s">
        <v>1824</v>
      </c>
      <c r="D183" s="148">
        <f t="shared" si="3"/>
        <v>7.9</v>
      </c>
      <c r="E183" s="204"/>
      <c r="F183" s="206">
        <v>7.9</v>
      </c>
    </row>
    <row r="184" spans="1:6">
      <c r="A184" s="145" t="s">
        <v>2788</v>
      </c>
      <c r="B184" s="1254" t="s">
        <v>1830</v>
      </c>
      <c r="C184" s="1255" t="s">
        <v>1831</v>
      </c>
      <c r="D184" s="148">
        <f t="shared" si="3"/>
        <v>7.2</v>
      </c>
      <c r="E184" s="204"/>
      <c r="F184" s="206">
        <v>7.2</v>
      </c>
    </row>
    <row r="185" spans="1:6" ht="36">
      <c r="A185" s="145" t="s">
        <v>2789</v>
      </c>
      <c r="B185" s="1254" t="s">
        <v>1837</v>
      </c>
      <c r="C185" s="1255" t="s">
        <v>1838</v>
      </c>
      <c r="D185" s="148">
        <f t="shared" si="3"/>
        <v>6.7</v>
      </c>
      <c r="E185" s="204"/>
      <c r="F185" s="206">
        <v>6.7</v>
      </c>
    </row>
    <row r="186" spans="1:6">
      <c r="A186" s="145" t="s">
        <v>2790</v>
      </c>
      <c r="B186" s="1254" t="s">
        <v>1844</v>
      </c>
      <c r="C186" s="1255" t="s">
        <v>1845</v>
      </c>
      <c r="D186" s="148">
        <f t="shared" si="3"/>
        <v>6.6</v>
      </c>
      <c r="E186" s="204"/>
      <c r="F186" s="206">
        <v>6.6</v>
      </c>
    </row>
    <row r="187" spans="1:6">
      <c r="A187" s="145" t="s">
        <v>2791</v>
      </c>
      <c r="B187" s="1254" t="s">
        <v>1851</v>
      </c>
      <c r="C187" s="1255" t="s">
        <v>1852</v>
      </c>
      <c r="D187" s="148">
        <f t="shared" si="3"/>
        <v>9.8000000000000007</v>
      </c>
      <c r="E187" s="204"/>
      <c r="F187" s="206">
        <v>9.8000000000000007</v>
      </c>
    </row>
    <row r="188" spans="1:6" ht="24">
      <c r="A188" s="145" t="s">
        <v>2792</v>
      </c>
      <c r="B188" s="1253" t="s">
        <v>1616</v>
      </c>
      <c r="C188" s="1257" t="s">
        <v>5720</v>
      </c>
      <c r="D188" s="148">
        <f t="shared" si="3"/>
        <v>1.4</v>
      </c>
      <c r="E188" s="204"/>
      <c r="F188" s="206">
        <v>1.4</v>
      </c>
    </row>
    <row r="189" spans="1:6">
      <c r="A189" s="145" t="s">
        <v>2793</v>
      </c>
      <c r="B189" s="1258" t="s">
        <v>2110</v>
      </c>
      <c r="C189" s="1248" t="s">
        <v>4944</v>
      </c>
      <c r="D189" s="1248">
        <f>E189+F189</f>
        <v>17.02</v>
      </c>
      <c r="E189" s="1248"/>
      <c r="F189" s="1248">
        <v>17.02</v>
      </c>
    </row>
    <row r="190" spans="1:6" ht="36">
      <c r="A190" s="145" t="s">
        <v>2794</v>
      </c>
      <c r="B190" s="1242" t="s">
        <v>828</v>
      </c>
      <c r="C190" s="1241" t="s">
        <v>5721</v>
      </c>
      <c r="D190" s="1259">
        <v>16.64283</v>
      </c>
      <c r="E190" s="1260"/>
      <c r="F190" s="1259">
        <v>16.64283</v>
      </c>
    </row>
    <row r="191" spans="1:6" ht="60">
      <c r="A191" s="145" t="s">
        <v>2795</v>
      </c>
      <c r="B191" s="1242" t="s">
        <v>1153</v>
      </c>
      <c r="C191" s="1241" t="s">
        <v>1154</v>
      </c>
      <c r="D191" s="1259">
        <v>7.00542</v>
      </c>
      <c r="E191" s="1260"/>
      <c r="F191" s="1259">
        <v>7.00542</v>
      </c>
    </row>
    <row r="192" spans="1:6" ht="60">
      <c r="A192" s="145" t="s">
        <v>2796</v>
      </c>
      <c r="B192" s="1242" t="s">
        <v>1160</v>
      </c>
      <c r="C192" s="1241" t="s">
        <v>1161</v>
      </c>
      <c r="D192" s="1259">
        <v>6.45845</v>
      </c>
      <c r="E192" s="1260"/>
      <c r="F192" s="1259">
        <v>6.45845</v>
      </c>
    </row>
    <row r="193" spans="1:6" ht="48">
      <c r="A193" s="145" t="s">
        <v>2797</v>
      </c>
      <c r="B193" s="1242" t="s">
        <v>1167</v>
      </c>
      <c r="C193" s="1242" t="s">
        <v>4875</v>
      </c>
      <c r="D193" s="1259">
        <v>7.4505299999999997</v>
      </c>
      <c r="E193" s="1260"/>
      <c r="F193" s="1259">
        <v>7.4505299999999997</v>
      </c>
    </row>
    <row r="194" spans="1:6" ht="60">
      <c r="A194" s="145" t="s">
        <v>2798</v>
      </c>
      <c r="B194" s="1242" t="s">
        <v>1174</v>
      </c>
      <c r="C194" s="1242" t="s">
        <v>1175</v>
      </c>
      <c r="D194" s="1259">
        <v>4.3869999999999996</v>
      </c>
      <c r="E194" s="1260"/>
      <c r="F194" s="1259">
        <v>4.3869999999999996</v>
      </c>
    </row>
    <row r="195" spans="1:6" ht="60">
      <c r="A195" s="145" t="s">
        <v>2799</v>
      </c>
      <c r="B195" s="1242" t="s">
        <v>1195</v>
      </c>
      <c r="C195" s="1242" t="s">
        <v>1196</v>
      </c>
      <c r="D195" s="1259">
        <v>5.5753300000000001</v>
      </c>
      <c r="E195" s="1260"/>
      <c r="F195" s="1259">
        <v>5.5753300000000001</v>
      </c>
    </row>
    <row r="196" spans="1:6" ht="60">
      <c r="A196" s="145" t="s">
        <v>2800</v>
      </c>
      <c r="B196" s="1242" t="s">
        <v>1202</v>
      </c>
      <c r="C196" s="1242" t="s">
        <v>4879</v>
      </c>
      <c r="D196" s="1259">
        <v>8.8163699999999992</v>
      </c>
      <c r="E196" s="1260"/>
      <c r="F196" s="1259">
        <v>8.8163699999999992</v>
      </c>
    </row>
    <row r="197" spans="1:6" ht="36">
      <c r="A197" s="145" t="s">
        <v>2801</v>
      </c>
      <c r="B197" s="1242" t="s">
        <v>1209</v>
      </c>
      <c r="C197" s="1242" t="s">
        <v>1210</v>
      </c>
      <c r="D197" s="1259">
        <v>6.5536700000000003</v>
      </c>
      <c r="E197" s="1260"/>
      <c r="F197" s="1259">
        <v>6.5536700000000003</v>
      </c>
    </row>
    <row r="198" spans="1:6" ht="60">
      <c r="A198" s="145" t="s">
        <v>2802</v>
      </c>
      <c r="B198" s="1242" t="s">
        <v>1216</v>
      </c>
      <c r="C198" s="1242" t="s">
        <v>1217</v>
      </c>
      <c r="D198" s="1259">
        <v>3.4469500000000002</v>
      </c>
      <c r="E198" s="1260"/>
      <c r="F198" s="1259">
        <v>3.4469500000000002</v>
      </c>
    </row>
    <row r="199" spans="1:6" ht="48">
      <c r="A199" s="145" t="s">
        <v>2803</v>
      </c>
      <c r="B199" s="1242" t="s">
        <v>1223</v>
      </c>
      <c r="C199" s="1242" t="s">
        <v>1224</v>
      </c>
      <c r="D199" s="1259">
        <v>5.79556</v>
      </c>
      <c r="E199" s="1260"/>
      <c r="F199" s="1259">
        <v>5.79556</v>
      </c>
    </row>
    <row r="200" spans="1:6" ht="48">
      <c r="A200" s="145" t="s">
        <v>2804</v>
      </c>
      <c r="B200" s="1242" t="s">
        <v>1230</v>
      </c>
      <c r="C200" s="1242" t="s">
        <v>1231</v>
      </c>
      <c r="D200" s="1259">
        <v>6.5402800000000001</v>
      </c>
      <c r="E200" s="1260"/>
      <c r="F200" s="1259">
        <v>6.5402800000000001</v>
      </c>
    </row>
    <row r="201" spans="1:6" ht="60">
      <c r="A201" s="145" t="s">
        <v>2805</v>
      </c>
      <c r="B201" s="1242" t="s">
        <v>1237</v>
      </c>
      <c r="C201" s="1242" t="s">
        <v>1238</v>
      </c>
      <c r="D201" s="1259">
        <v>4.6452</v>
      </c>
      <c r="E201" s="1260"/>
      <c r="F201" s="1259">
        <v>4.6452</v>
      </c>
    </row>
    <row r="202" spans="1:6" ht="60">
      <c r="A202" s="145" t="s">
        <v>2806</v>
      </c>
      <c r="B202" s="1242" t="s">
        <v>1244</v>
      </c>
      <c r="C202" s="1242" t="s">
        <v>1245</v>
      </c>
      <c r="D202" s="1259">
        <v>6.5300399999999996</v>
      </c>
      <c r="E202" s="1260"/>
      <c r="F202" s="1259">
        <v>6.5300399999999996</v>
      </c>
    </row>
    <row r="203" spans="1:6" ht="48">
      <c r="A203" s="145" t="s">
        <v>2807</v>
      </c>
      <c r="B203" s="1242" t="s">
        <v>1251</v>
      </c>
      <c r="C203" s="1243" t="s">
        <v>1252</v>
      </c>
      <c r="D203" s="1259">
        <v>9.2913999999999994</v>
      </c>
      <c r="E203" s="1244"/>
      <c r="F203" s="1259">
        <v>9.2913999999999994</v>
      </c>
    </row>
    <row r="204" spans="1:6" ht="60">
      <c r="A204" s="145" t="s">
        <v>2808</v>
      </c>
      <c r="B204" s="1242" t="s">
        <v>1258</v>
      </c>
      <c r="C204" s="1242" t="s">
        <v>1259</v>
      </c>
      <c r="D204" s="1259">
        <v>7.9628100000000002</v>
      </c>
      <c r="E204" s="1260"/>
      <c r="F204" s="1259">
        <v>7.9628100000000002</v>
      </c>
    </row>
    <row r="205" spans="1:6" ht="48">
      <c r="A205" s="145" t="s">
        <v>2809</v>
      </c>
      <c r="B205" s="1242" t="s">
        <v>1265</v>
      </c>
      <c r="C205" s="1242" t="s">
        <v>1266</v>
      </c>
      <c r="D205" s="1259">
        <v>2.9458500000000001</v>
      </c>
      <c r="E205" s="1260"/>
      <c r="F205" s="1259">
        <v>2.9458500000000001</v>
      </c>
    </row>
    <row r="206" spans="1:6" ht="72">
      <c r="A206" s="145" t="s">
        <v>2810</v>
      </c>
      <c r="B206" s="1242" t="s">
        <v>1272</v>
      </c>
      <c r="C206" s="1241" t="s">
        <v>1273</v>
      </c>
      <c r="D206" s="1259">
        <v>6.8268599999999999</v>
      </c>
      <c r="E206" s="1244"/>
      <c r="F206" s="1259">
        <v>6.8268599999999999</v>
      </c>
    </row>
    <row r="207" spans="1:6" ht="60">
      <c r="A207" s="145" t="s">
        <v>2811</v>
      </c>
      <c r="B207" s="1242" t="s">
        <v>1279</v>
      </c>
      <c r="C207" s="1243" t="s">
        <v>1280</v>
      </c>
      <c r="D207" s="1259">
        <v>4.2835200000000002</v>
      </c>
      <c r="E207" s="1260"/>
      <c r="F207" s="1259">
        <v>4.2835200000000002</v>
      </c>
    </row>
    <row r="208" spans="1:6" ht="60">
      <c r="A208" s="145" t="s">
        <v>2812</v>
      </c>
      <c r="B208" s="1242" t="s">
        <v>1287</v>
      </c>
      <c r="C208" s="1242" t="s">
        <v>1288</v>
      </c>
      <c r="D208" s="1259">
        <v>4.5532199999999996</v>
      </c>
      <c r="E208" s="205"/>
      <c r="F208" s="1259">
        <v>4.5532199999999996</v>
      </c>
    </row>
    <row r="209" spans="1:6" ht="60">
      <c r="A209" s="145" t="s">
        <v>2813</v>
      </c>
      <c r="B209" s="1242" t="s">
        <v>1294</v>
      </c>
      <c r="C209" s="1241" t="s">
        <v>1295</v>
      </c>
      <c r="D209" s="1259">
        <v>10.54875</v>
      </c>
      <c r="E209" s="205"/>
      <c r="F209" s="1259">
        <v>10.54875</v>
      </c>
    </row>
    <row r="210" spans="1:6" ht="60">
      <c r="A210" s="145" t="s">
        <v>2814</v>
      </c>
      <c r="B210" s="1242" t="s">
        <v>1301</v>
      </c>
      <c r="C210" s="1243" t="s">
        <v>1302</v>
      </c>
      <c r="D210" s="1259">
        <v>5.35975</v>
      </c>
      <c r="E210" s="205"/>
      <c r="F210" s="1259">
        <v>5.35975</v>
      </c>
    </row>
    <row r="211" spans="1:6" ht="60">
      <c r="A211" s="145" t="s">
        <v>2815</v>
      </c>
      <c r="B211" s="1242" t="s">
        <v>1309</v>
      </c>
      <c r="C211" s="1243" t="s">
        <v>1310</v>
      </c>
      <c r="D211" s="1259">
        <v>5.2584900000000001</v>
      </c>
      <c r="E211" s="205"/>
      <c r="F211" s="1259">
        <v>5.2584900000000001</v>
      </c>
    </row>
    <row r="212" spans="1:6" ht="48">
      <c r="A212" s="145" t="s">
        <v>2816</v>
      </c>
      <c r="B212" s="1242" t="s">
        <v>1316</v>
      </c>
      <c r="C212" s="1243" t="s">
        <v>1317</v>
      </c>
      <c r="D212" s="1259">
        <v>8.5432900000000007</v>
      </c>
      <c r="E212" s="205"/>
      <c r="F212" s="1259">
        <v>8.5432900000000007</v>
      </c>
    </row>
    <row r="213" spans="1:6" ht="84">
      <c r="A213" s="145" t="s">
        <v>2817</v>
      </c>
      <c r="B213" s="1242" t="s">
        <v>937</v>
      </c>
      <c r="C213" s="1244" t="s">
        <v>5722</v>
      </c>
      <c r="D213" s="1259">
        <v>14.67226</v>
      </c>
      <c r="E213" s="148"/>
      <c r="F213" s="1259">
        <v>14.67226</v>
      </c>
    </row>
    <row r="214" spans="1:6" ht="36">
      <c r="A214" s="145" t="s">
        <v>2818</v>
      </c>
      <c r="B214" s="1242" t="s">
        <v>875</v>
      </c>
      <c r="C214" s="1245" t="s">
        <v>876</v>
      </c>
      <c r="D214" s="1259">
        <v>10.955870000000001</v>
      </c>
      <c r="E214" s="148"/>
      <c r="F214" s="1259">
        <v>10.955870000000001</v>
      </c>
    </row>
    <row r="215" spans="1:6" ht="36">
      <c r="A215" s="145" t="s">
        <v>2819</v>
      </c>
      <c r="B215" s="1261" t="s">
        <v>817</v>
      </c>
      <c r="C215" s="1245" t="s">
        <v>818</v>
      </c>
      <c r="D215" s="1259">
        <v>24.0487</v>
      </c>
      <c r="E215" s="148"/>
      <c r="F215" s="1259">
        <v>24.0487</v>
      </c>
    </row>
    <row r="216" spans="1:6" ht="36">
      <c r="A216" s="145" t="s">
        <v>2820</v>
      </c>
      <c r="B216" s="1242" t="s">
        <v>823</v>
      </c>
      <c r="C216" s="1244" t="s">
        <v>824</v>
      </c>
      <c r="D216" s="1259">
        <v>14.392200000000001</v>
      </c>
      <c r="E216" s="148"/>
      <c r="F216" s="1259">
        <v>14.392200000000001</v>
      </c>
    </row>
    <row r="217" spans="1:6" ht="84">
      <c r="A217" s="145" t="s">
        <v>2821</v>
      </c>
      <c r="B217" s="1242" t="s">
        <v>861</v>
      </c>
      <c r="C217" s="1245" t="s">
        <v>5723</v>
      </c>
      <c r="D217" s="1259">
        <v>17.821860000000001</v>
      </c>
      <c r="E217" s="148"/>
      <c r="F217" s="1259">
        <v>17.821860000000001</v>
      </c>
    </row>
    <row r="218" spans="1:6" ht="48">
      <c r="A218" s="145" t="s">
        <v>2822</v>
      </c>
      <c r="B218" s="1242" t="s">
        <v>1048</v>
      </c>
      <c r="C218" s="1244" t="s">
        <v>1049</v>
      </c>
      <c r="D218" s="1259">
        <v>8.1420100000000009</v>
      </c>
      <c r="E218" s="148"/>
      <c r="F218" s="1259">
        <v>8.1420100000000009</v>
      </c>
    </row>
    <row r="219" spans="1:6" ht="48">
      <c r="A219" s="145" t="s">
        <v>2823</v>
      </c>
      <c r="B219" s="1250" t="s">
        <v>986</v>
      </c>
      <c r="C219" s="1244" t="s">
        <v>5724</v>
      </c>
      <c r="D219" s="1259">
        <v>5.9544100000000002</v>
      </c>
      <c r="E219" s="148"/>
      <c r="F219" s="1259">
        <v>5.9544100000000002</v>
      </c>
    </row>
    <row r="220" spans="1:6" ht="48">
      <c r="A220" s="145" t="s">
        <v>2824</v>
      </c>
      <c r="B220" s="1242" t="s">
        <v>923</v>
      </c>
      <c r="C220" s="1244" t="s">
        <v>5725</v>
      </c>
      <c r="D220" s="1259">
        <v>8.3930699999999998</v>
      </c>
      <c r="E220" s="148"/>
      <c r="F220" s="1259">
        <v>8.3930699999999998</v>
      </c>
    </row>
    <row r="221" spans="1:6" ht="84">
      <c r="A221" s="145" t="s">
        <v>2825</v>
      </c>
      <c r="B221" s="1242" t="s">
        <v>835</v>
      </c>
      <c r="C221" s="1246" t="s">
        <v>5726</v>
      </c>
      <c r="D221" s="1259">
        <v>10.729469999999999</v>
      </c>
      <c r="E221" s="148"/>
      <c r="F221" s="1259">
        <v>10.729469999999999</v>
      </c>
    </row>
    <row r="222" spans="1:6" ht="48">
      <c r="A222" s="145" t="s">
        <v>2826</v>
      </c>
      <c r="B222" s="1242" t="s">
        <v>930</v>
      </c>
      <c r="C222" s="1244" t="s">
        <v>5727</v>
      </c>
      <c r="D222" s="1259">
        <v>1.8177000000000001</v>
      </c>
      <c r="E222" s="148"/>
      <c r="F222" s="1259">
        <v>1.8177000000000001</v>
      </c>
    </row>
    <row r="223" spans="1:6" ht="48">
      <c r="A223" s="145" t="s">
        <v>2827</v>
      </c>
      <c r="B223" s="1242" t="s">
        <v>944</v>
      </c>
      <c r="C223" s="1244" t="s">
        <v>5728</v>
      </c>
      <c r="D223" s="1259">
        <v>12.2475</v>
      </c>
      <c r="E223" s="148"/>
      <c r="F223" s="1259">
        <v>12.2475</v>
      </c>
    </row>
    <row r="224" spans="1:6" ht="84">
      <c r="A224" s="145" t="s">
        <v>2828</v>
      </c>
      <c r="B224" s="1242" t="s">
        <v>951</v>
      </c>
      <c r="C224" s="1246" t="s">
        <v>5729</v>
      </c>
      <c r="D224" s="1259">
        <v>10.867520000000001</v>
      </c>
      <c r="E224" s="148"/>
      <c r="F224" s="1259">
        <v>10.867520000000001</v>
      </c>
    </row>
    <row r="225" spans="1:6" ht="84">
      <c r="A225" s="145" t="s">
        <v>2829</v>
      </c>
      <c r="B225" s="1242" t="s">
        <v>958</v>
      </c>
      <c r="C225" s="1244" t="s">
        <v>5730</v>
      </c>
      <c r="D225" s="1259">
        <v>11.57037</v>
      </c>
      <c r="E225" s="710"/>
      <c r="F225" s="1259">
        <v>11.57037</v>
      </c>
    </row>
    <row r="226" spans="1:6" ht="48">
      <c r="A226" s="145" t="s">
        <v>2830</v>
      </c>
      <c r="B226" s="1242" t="s">
        <v>965</v>
      </c>
      <c r="C226" s="1244" t="s">
        <v>966</v>
      </c>
      <c r="D226" s="1259">
        <v>7.3462100000000001</v>
      </c>
      <c r="E226" s="710"/>
      <c r="F226" s="1259">
        <v>7.3462100000000001</v>
      </c>
    </row>
    <row r="227" spans="1:6" ht="48">
      <c r="A227" s="145" t="s">
        <v>2831</v>
      </c>
      <c r="B227" s="1242" t="s">
        <v>979</v>
      </c>
      <c r="C227" s="1244" t="s">
        <v>5731</v>
      </c>
      <c r="D227" s="1259">
        <v>6.31989</v>
      </c>
      <c r="E227" s="710"/>
      <c r="F227" s="1259">
        <v>6.31989</v>
      </c>
    </row>
    <row r="228" spans="1:6" ht="48">
      <c r="A228" s="145" t="s">
        <v>2832</v>
      </c>
      <c r="B228" s="1242" t="s">
        <v>992</v>
      </c>
      <c r="C228" s="1244" t="s">
        <v>5732</v>
      </c>
      <c r="D228" s="1259">
        <v>9.0796299999999999</v>
      </c>
      <c r="E228" s="710"/>
      <c r="F228" s="1259">
        <v>9.0796299999999999</v>
      </c>
    </row>
    <row r="229" spans="1:6" ht="48">
      <c r="A229" s="145" t="s">
        <v>2833</v>
      </c>
      <c r="B229" s="1242" t="s">
        <v>999</v>
      </c>
      <c r="C229" s="1246" t="s">
        <v>5733</v>
      </c>
      <c r="D229" s="1259">
        <v>10.910769999999999</v>
      </c>
      <c r="E229" s="710"/>
      <c r="F229" s="1259">
        <v>10.910769999999999</v>
      </c>
    </row>
    <row r="230" spans="1:6" ht="84">
      <c r="A230" s="145" t="s">
        <v>2834</v>
      </c>
      <c r="B230" s="1242" t="s">
        <v>1006</v>
      </c>
      <c r="C230" s="1244" t="s">
        <v>5734</v>
      </c>
      <c r="D230" s="1259">
        <v>11.549480000000001</v>
      </c>
      <c r="E230" s="710"/>
      <c r="F230" s="1259">
        <v>11.549480000000001</v>
      </c>
    </row>
    <row r="231" spans="1:6" ht="84">
      <c r="A231" s="145" t="s">
        <v>2835</v>
      </c>
      <c r="B231" s="1242" t="s">
        <v>802</v>
      </c>
      <c r="C231" s="1246" t="s">
        <v>5735</v>
      </c>
      <c r="D231" s="1259">
        <v>12.58981</v>
      </c>
      <c r="E231" s="710"/>
      <c r="F231" s="1259">
        <v>12.58981</v>
      </c>
    </row>
    <row r="232" spans="1:6" ht="84">
      <c r="A232" s="145" t="s">
        <v>2836</v>
      </c>
      <c r="B232" s="1242" t="s">
        <v>1013</v>
      </c>
      <c r="C232" s="1246" t="s">
        <v>5736</v>
      </c>
      <c r="D232" s="1259">
        <v>10.575010000000001</v>
      </c>
      <c r="E232" s="710"/>
      <c r="F232" s="1259">
        <v>10.575010000000001</v>
      </c>
    </row>
    <row r="233" spans="1:6" ht="48">
      <c r="A233" s="145" t="s">
        <v>2837</v>
      </c>
      <c r="B233" s="1242" t="s">
        <v>1020</v>
      </c>
      <c r="C233" s="1246" t="s">
        <v>5737</v>
      </c>
      <c r="D233" s="1259">
        <v>16.804849999999998</v>
      </c>
      <c r="E233" s="710"/>
      <c r="F233" s="1259">
        <v>16.804849999999998</v>
      </c>
    </row>
    <row r="234" spans="1:6" ht="48">
      <c r="A234" s="145" t="s">
        <v>2838</v>
      </c>
      <c r="B234" s="1242" t="s">
        <v>1027</v>
      </c>
      <c r="C234" s="1246" t="s">
        <v>5738</v>
      </c>
      <c r="D234" s="1259">
        <v>11.204319999999999</v>
      </c>
      <c r="E234" s="710"/>
      <c r="F234" s="1259">
        <v>11.204319999999999</v>
      </c>
    </row>
    <row r="235" spans="1:6" ht="48">
      <c r="A235" s="145" t="s">
        <v>2839</v>
      </c>
      <c r="B235" s="1242" t="s">
        <v>1034</v>
      </c>
      <c r="C235" s="1244" t="s">
        <v>1035</v>
      </c>
      <c r="D235" s="1259">
        <v>10.837070000000001</v>
      </c>
      <c r="E235" s="710"/>
      <c r="F235" s="1259">
        <v>10.837070000000001</v>
      </c>
    </row>
    <row r="236" spans="1:6" ht="48">
      <c r="A236" s="145" t="s">
        <v>2840</v>
      </c>
      <c r="B236" s="1242" t="s">
        <v>1055</v>
      </c>
      <c r="C236" s="1244" t="s">
        <v>5739</v>
      </c>
      <c r="D236" s="1259">
        <v>19.20478</v>
      </c>
      <c r="E236" s="710"/>
      <c r="F236" s="1259">
        <v>19.20478</v>
      </c>
    </row>
    <row r="237" spans="1:6" ht="48">
      <c r="A237" s="145" t="s">
        <v>2841</v>
      </c>
      <c r="B237" s="1242" t="s">
        <v>1061</v>
      </c>
      <c r="C237" s="1246" t="s">
        <v>5740</v>
      </c>
      <c r="D237" s="1259">
        <v>5.2228899999999996</v>
      </c>
      <c r="E237" s="710"/>
      <c r="F237" s="1259">
        <v>5.2228899999999996</v>
      </c>
    </row>
    <row r="238" spans="1:6" ht="36">
      <c r="A238" s="145" t="s">
        <v>2842</v>
      </c>
      <c r="B238" s="1242" t="s">
        <v>1068</v>
      </c>
      <c r="C238" s="1246" t="s">
        <v>5741</v>
      </c>
      <c r="D238" s="1259">
        <v>13.14054</v>
      </c>
      <c r="E238" s="710"/>
      <c r="F238" s="1259">
        <v>13.14054</v>
      </c>
    </row>
    <row r="239" spans="1:6" ht="48">
      <c r="A239" s="145" t="s">
        <v>2843</v>
      </c>
      <c r="B239" s="1242" t="s">
        <v>1075</v>
      </c>
      <c r="C239" s="1246" t="s">
        <v>5742</v>
      </c>
      <c r="D239" s="1259">
        <v>3.3942199999999998</v>
      </c>
      <c r="E239" s="710"/>
      <c r="F239" s="1259">
        <v>3.3942199999999998</v>
      </c>
    </row>
    <row r="240" spans="1:6" ht="48">
      <c r="A240" s="145" t="s">
        <v>2844</v>
      </c>
      <c r="B240" s="1242" t="s">
        <v>1082</v>
      </c>
      <c r="C240" s="1244" t="s">
        <v>5743</v>
      </c>
      <c r="D240" s="1259">
        <v>19.846769999999999</v>
      </c>
      <c r="E240" s="710"/>
      <c r="F240" s="1259">
        <v>19.846769999999999</v>
      </c>
    </row>
    <row r="241" spans="1:6" ht="48">
      <c r="A241" s="145" t="s">
        <v>2845</v>
      </c>
      <c r="B241" s="1242" t="s">
        <v>1089</v>
      </c>
      <c r="C241" s="1244" t="s">
        <v>1090</v>
      </c>
      <c r="D241" s="1259">
        <v>15.08198</v>
      </c>
      <c r="E241" s="710"/>
      <c r="F241" s="1259">
        <v>15.08198</v>
      </c>
    </row>
    <row r="242" spans="1:6" ht="48">
      <c r="A242" s="145" t="s">
        <v>2846</v>
      </c>
      <c r="B242" s="1242" t="s">
        <v>1103</v>
      </c>
      <c r="C242" s="1246" t="s">
        <v>5744</v>
      </c>
      <c r="D242" s="1259">
        <v>24.218990000000002</v>
      </c>
      <c r="E242" s="710"/>
      <c r="F242" s="1259">
        <v>24.218990000000002</v>
      </c>
    </row>
    <row r="243" spans="1:6" ht="48">
      <c r="A243" s="145" t="s">
        <v>2847</v>
      </c>
      <c r="B243" s="1242" t="s">
        <v>1110</v>
      </c>
      <c r="C243" s="1244" t="s">
        <v>1111</v>
      </c>
      <c r="D243" s="1259">
        <v>20.02252</v>
      </c>
      <c r="E243" s="710"/>
      <c r="F243" s="1259">
        <v>20.02252</v>
      </c>
    </row>
    <row r="244" spans="1:6" ht="48">
      <c r="A244" s="145" t="s">
        <v>2848</v>
      </c>
      <c r="B244" s="1242" t="s">
        <v>1117</v>
      </c>
      <c r="C244" s="1246" t="s">
        <v>5745</v>
      </c>
      <c r="D244" s="1259">
        <v>2.9517899999999999</v>
      </c>
      <c r="E244" s="710"/>
      <c r="F244" s="1259">
        <v>2.9517899999999999</v>
      </c>
    </row>
    <row r="245" spans="1:6" ht="48">
      <c r="A245" s="145" t="s">
        <v>2849</v>
      </c>
      <c r="B245" s="1242" t="s">
        <v>1125</v>
      </c>
      <c r="C245" s="1244" t="s">
        <v>5746</v>
      </c>
      <c r="D245" s="1259">
        <v>19.851320000000001</v>
      </c>
      <c r="E245" s="710"/>
      <c r="F245" s="1259">
        <v>19.851320000000001</v>
      </c>
    </row>
    <row r="246" spans="1:6" ht="84">
      <c r="A246" s="145" t="s">
        <v>2850</v>
      </c>
      <c r="B246" s="1242" t="s">
        <v>1132</v>
      </c>
      <c r="C246" s="1246" t="s">
        <v>1133</v>
      </c>
      <c r="D246" s="1259">
        <v>0.71225000000000005</v>
      </c>
      <c r="E246" s="710"/>
      <c r="F246" s="1259">
        <v>0.71225000000000005</v>
      </c>
    </row>
    <row r="247" spans="1:6" ht="84">
      <c r="A247" s="145" t="s">
        <v>2851</v>
      </c>
      <c r="B247" s="1242" t="s">
        <v>1139</v>
      </c>
      <c r="C247" s="1244" t="s">
        <v>5747</v>
      </c>
      <c r="D247" s="1259">
        <v>1.1905399999999999</v>
      </c>
      <c r="E247" s="710"/>
      <c r="F247" s="1259">
        <v>1.1905399999999999</v>
      </c>
    </row>
    <row r="248" spans="1:6" ht="48">
      <c r="A248" s="145" t="s">
        <v>2852</v>
      </c>
      <c r="B248" s="1242" t="s">
        <v>868</v>
      </c>
      <c r="C248" s="1244" t="s">
        <v>869</v>
      </c>
      <c r="D248" s="1259">
        <v>6.6886200000000002</v>
      </c>
      <c r="E248" s="710"/>
      <c r="F248" s="1259">
        <v>6.6886200000000002</v>
      </c>
    </row>
    <row r="249" spans="1:6" ht="84">
      <c r="A249" s="145" t="s">
        <v>2853</v>
      </c>
      <c r="B249" s="1242" t="s">
        <v>881</v>
      </c>
      <c r="C249" s="1244" t="s">
        <v>5748</v>
      </c>
      <c r="D249" s="1259">
        <v>7.35276</v>
      </c>
      <c r="E249" s="710"/>
      <c r="F249" s="1259">
        <v>7.35276</v>
      </c>
    </row>
    <row r="250" spans="1:6" ht="84">
      <c r="A250" s="145" t="s">
        <v>2854</v>
      </c>
      <c r="B250" s="1242" t="s">
        <v>888</v>
      </c>
      <c r="C250" s="1244" t="s">
        <v>5749</v>
      </c>
      <c r="D250" s="1259">
        <v>8.5748999999999995</v>
      </c>
      <c r="E250" s="710"/>
      <c r="F250" s="1259">
        <v>8.5748999999999995</v>
      </c>
    </row>
    <row r="251" spans="1:6" ht="84">
      <c r="A251" s="145" t="s">
        <v>2855</v>
      </c>
      <c r="B251" s="1242" t="s">
        <v>902</v>
      </c>
      <c r="C251" s="1244" t="s">
        <v>5750</v>
      </c>
      <c r="D251" s="1259">
        <v>10.52262</v>
      </c>
      <c r="E251" s="710"/>
      <c r="F251" s="1259">
        <v>10.52262</v>
      </c>
    </row>
    <row r="252" spans="1:6" ht="84">
      <c r="A252" s="145" t="s">
        <v>2856</v>
      </c>
      <c r="B252" s="1242" t="s">
        <v>909</v>
      </c>
      <c r="C252" s="1244" t="s">
        <v>5751</v>
      </c>
      <c r="D252" s="1259">
        <v>1.1074299999999999</v>
      </c>
      <c r="E252" s="710"/>
      <c r="F252" s="1259">
        <v>1.1074299999999999</v>
      </c>
    </row>
    <row r="253" spans="1:6" ht="48">
      <c r="A253" s="145" t="s">
        <v>2857</v>
      </c>
      <c r="B253" s="1242" t="s">
        <v>842</v>
      </c>
      <c r="C253" s="1244" t="s">
        <v>5752</v>
      </c>
      <c r="D253" s="1259">
        <v>8.2706400000000002</v>
      </c>
      <c r="E253" s="710"/>
      <c r="F253" s="1259">
        <v>8.2706400000000002</v>
      </c>
    </row>
    <row r="254" spans="1:6" ht="48">
      <c r="A254" s="145" t="s">
        <v>2858</v>
      </c>
      <c r="B254" s="1242" t="s">
        <v>916</v>
      </c>
      <c r="C254" s="1244" t="s">
        <v>917</v>
      </c>
      <c r="D254" s="1259">
        <v>16.21387</v>
      </c>
      <c r="E254" s="710"/>
      <c r="F254" s="1259">
        <v>16.21387</v>
      </c>
    </row>
    <row r="255" spans="1:6" ht="48">
      <c r="A255" s="145" t="s">
        <v>2859</v>
      </c>
      <c r="B255" s="1242" t="s">
        <v>1096</v>
      </c>
      <c r="C255" s="1244" t="s">
        <v>5753</v>
      </c>
      <c r="D255" s="1259">
        <v>4.0763299999999996</v>
      </c>
      <c r="E255" s="710"/>
      <c r="F255" s="1259">
        <v>4.0763299999999996</v>
      </c>
    </row>
    <row r="256" spans="1:6" ht="48">
      <c r="A256" s="145" t="s">
        <v>2860</v>
      </c>
      <c r="B256" s="1242" t="s">
        <v>810</v>
      </c>
      <c r="C256" s="1244" t="s">
        <v>811</v>
      </c>
      <c r="D256" s="1259">
        <v>24.716059999999999</v>
      </c>
      <c r="E256" s="710"/>
      <c r="F256" s="1259">
        <v>24.716059999999999</v>
      </c>
    </row>
    <row r="257" spans="1:6" ht="48">
      <c r="A257" s="145" t="s">
        <v>2861</v>
      </c>
      <c r="B257" s="1262" t="s">
        <v>1323</v>
      </c>
      <c r="C257" s="1257" t="s">
        <v>4911</v>
      </c>
      <c r="D257" s="1259">
        <v>0.64322999999999997</v>
      </c>
      <c r="E257" s="1257"/>
      <c r="F257" s="1259">
        <v>0.64322999999999997</v>
      </c>
    </row>
    <row r="258" spans="1:6">
      <c r="A258" s="145" t="s">
        <v>2862</v>
      </c>
      <c r="B258" s="1263" t="s">
        <v>1865</v>
      </c>
      <c r="C258" s="148" t="s">
        <v>5186</v>
      </c>
      <c r="D258" s="1257">
        <v>1.4</v>
      </c>
      <c r="E258" s="1257"/>
      <c r="F258" s="1257">
        <v>1.4</v>
      </c>
    </row>
    <row r="259" spans="1:6">
      <c r="A259" s="145" t="s">
        <v>2863</v>
      </c>
      <c r="B259" s="1263" t="s">
        <v>1871</v>
      </c>
      <c r="C259" s="148" t="s">
        <v>5201</v>
      </c>
      <c r="D259" s="1257">
        <v>2.0299999999999998</v>
      </c>
      <c r="E259" s="1257"/>
      <c r="F259" s="1257">
        <v>2.0299999999999998</v>
      </c>
    </row>
    <row r="260" spans="1:6">
      <c r="A260" s="145" t="s">
        <v>2864</v>
      </c>
      <c r="B260" s="1263" t="s">
        <v>1877</v>
      </c>
      <c r="C260" s="148" t="s">
        <v>5189</v>
      </c>
      <c r="D260" s="1257">
        <v>3.16</v>
      </c>
      <c r="E260" s="1257"/>
      <c r="F260" s="1257">
        <v>3.16</v>
      </c>
    </row>
    <row r="261" spans="1:6">
      <c r="A261" s="145" t="s">
        <v>2865</v>
      </c>
      <c r="B261" s="1263" t="s">
        <v>1883</v>
      </c>
      <c r="C261" s="148" t="s">
        <v>5204</v>
      </c>
      <c r="D261" s="1257">
        <v>0.7</v>
      </c>
      <c r="E261" s="1257"/>
      <c r="F261" s="1257">
        <v>0.7</v>
      </c>
    </row>
    <row r="262" spans="1:6">
      <c r="A262" s="145" t="s">
        <v>2866</v>
      </c>
      <c r="B262" s="1263" t="s">
        <v>1889</v>
      </c>
      <c r="C262" s="148" t="s">
        <v>5192</v>
      </c>
      <c r="D262" s="1257">
        <v>2.27</v>
      </c>
      <c r="E262" s="1257"/>
      <c r="F262" s="1257">
        <v>2.27</v>
      </c>
    </row>
    <row r="263" spans="1:6">
      <c r="A263" s="145" t="s">
        <v>2867</v>
      </c>
      <c r="B263" s="1263" t="s">
        <v>1895</v>
      </c>
      <c r="C263" s="148" t="s">
        <v>5207</v>
      </c>
      <c r="D263" s="1257">
        <v>2.2000000000000002</v>
      </c>
      <c r="E263" s="1257"/>
      <c r="F263" s="1257">
        <v>2.2000000000000002</v>
      </c>
    </row>
    <row r="264" spans="1:6">
      <c r="A264" s="145" t="s">
        <v>2868</v>
      </c>
      <c r="B264" s="1263" t="s">
        <v>1901</v>
      </c>
      <c r="C264" s="148" t="s">
        <v>5142</v>
      </c>
      <c r="D264" s="1257">
        <v>1.24</v>
      </c>
      <c r="E264" s="1257"/>
      <c r="F264" s="1257">
        <v>1.24</v>
      </c>
    </row>
    <row r="265" spans="1:6">
      <c r="A265" s="145" t="s">
        <v>2869</v>
      </c>
      <c r="B265" s="1263" t="s">
        <v>1908</v>
      </c>
      <c r="C265" s="148" t="s">
        <v>5212</v>
      </c>
      <c r="D265" s="1257">
        <v>1.7</v>
      </c>
      <c r="E265" s="1257"/>
      <c r="F265" s="1257">
        <v>1.7</v>
      </c>
    </row>
    <row r="266" spans="1:6">
      <c r="A266" s="145" t="s">
        <v>2870</v>
      </c>
      <c r="B266" s="1263" t="s">
        <v>1914</v>
      </c>
      <c r="C266" s="148" t="s">
        <v>5168</v>
      </c>
      <c r="D266" s="1257">
        <v>2.2000000000000002</v>
      </c>
      <c r="E266" s="1257"/>
      <c r="F266" s="1257">
        <v>2.2000000000000002</v>
      </c>
    </row>
    <row r="267" spans="1:6">
      <c r="A267" s="145" t="s">
        <v>2871</v>
      </c>
      <c r="B267" s="1263" t="s">
        <v>1932</v>
      </c>
      <c r="C267" s="148" t="s">
        <v>5150</v>
      </c>
      <c r="D267" s="1257">
        <v>1.41</v>
      </c>
      <c r="E267" s="1257"/>
      <c r="F267" s="1257">
        <v>1.41</v>
      </c>
    </row>
    <row r="268" spans="1:6">
      <c r="A268" s="145" t="s">
        <v>2872</v>
      </c>
      <c r="B268" s="1263" t="s">
        <v>1938</v>
      </c>
      <c r="C268" s="148" t="s">
        <v>5153</v>
      </c>
      <c r="D268" s="1257">
        <v>0.42</v>
      </c>
      <c r="E268" s="1257"/>
      <c r="F268" s="1257">
        <v>0.42</v>
      </c>
    </row>
    <row r="269" spans="1:6">
      <c r="A269" s="145" t="s">
        <v>2873</v>
      </c>
      <c r="B269" s="1263" t="s">
        <v>1956</v>
      </c>
      <c r="C269" s="148" t="s">
        <v>5156</v>
      </c>
      <c r="D269" s="1257">
        <v>0.52</v>
      </c>
      <c r="E269" s="1257"/>
      <c r="F269" s="1257">
        <v>0.52</v>
      </c>
    </row>
    <row r="270" spans="1:6">
      <c r="A270" s="145" t="s">
        <v>2874</v>
      </c>
      <c r="B270" s="1263" t="s">
        <v>1962</v>
      </c>
      <c r="C270" s="148" t="s">
        <v>5171</v>
      </c>
      <c r="D270" s="1257">
        <v>1.17</v>
      </c>
      <c r="E270" s="1257"/>
      <c r="F270" s="1257">
        <v>1.17</v>
      </c>
    </row>
    <row r="271" spans="1:6">
      <c r="A271" s="145" t="s">
        <v>2875</v>
      </c>
      <c r="B271" s="1263" t="s">
        <v>1968</v>
      </c>
      <c r="C271" s="148" t="s">
        <v>5174</v>
      </c>
      <c r="D271" s="1257">
        <v>3.74</v>
      </c>
      <c r="E271" s="1257"/>
      <c r="F271" s="1257">
        <v>3.74</v>
      </c>
    </row>
    <row r="272" spans="1:6">
      <c r="A272" s="145" t="s">
        <v>2876</v>
      </c>
      <c r="B272" s="1263" t="s">
        <v>1974</v>
      </c>
      <c r="C272" s="148" t="s">
        <v>5159</v>
      </c>
      <c r="D272" s="1257">
        <v>3.79</v>
      </c>
      <c r="E272" s="1257"/>
      <c r="F272" s="1257">
        <v>3.79</v>
      </c>
    </row>
    <row r="273" spans="1:6">
      <c r="A273" s="145" t="s">
        <v>2877</v>
      </c>
      <c r="B273" s="1263" t="s">
        <v>1980</v>
      </c>
      <c r="C273" s="148" t="s">
        <v>5162</v>
      </c>
      <c r="D273" s="1257">
        <v>5.31</v>
      </c>
      <c r="E273" s="1257"/>
      <c r="F273" s="1257">
        <v>5.31</v>
      </c>
    </row>
    <row r="274" spans="1:6">
      <c r="A274" s="145" t="s">
        <v>2878</v>
      </c>
      <c r="B274" s="1263" t="s">
        <v>1993</v>
      </c>
      <c r="C274" s="148" t="s">
        <v>5165</v>
      </c>
      <c r="D274" s="1257">
        <v>3.33</v>
      </c>
      <c r="E274" s="1257"/>
      <c r="F274" s="1257">
        <v>3.33</v>
      </c>
    </row>
    <row r="275" spans="1:6">
      <c r="A275" s="145" t="s">
        <v>2879</v>
      </c>
      <c r="B275" s="1263" t="s">
        <v>1999</v>
      </c>
      <c r="C275" s="148" t="s">
        <v>5177</v>
      </c>
      <c r="D275" s="1257">
        <v>2.33</v>
      </c>
      <c r="E275" s="1257"/>
      <c r="F275" s="1257">
        <v>2.33</v>
      </c>
    </row>
    <row r="276" spans="1:6">
      <c r="A276" s="145" t="s">
        <v>2880</v>
      </c>
      <c r="B276" s="1263" t="s">
        <v>2005</v>
      </c>
      <c r="C276" s="148" t="s">
        <v>5180</v>
      </c>
      <c r="D276" s="1257">
        <v>3.71</v>
      </c>
      <c r="E276" s="1257"/>
      <c r="F276" s="1257">
        <v>3.71</v>
      </c>
    </row>
    <row r="277" spans="1:6">
      <c r="A277" s="145" t="s">
        <v>2881</v>
      </c>
      <c r="B277" s="1263" t="s">
        <v>2011</v>
      </c>
      <c r="C277" s="148" t="s">
        <v>5183</v>
      </c>
      <c r="D277" s="1257">
        <v>4.47</v>
      </c>
      <c r="E277" s="1257"/>
      <c r="F277" s="1257">
        <v>4.47</v>
      </c>
    </row>
    <row r="278" spans="1:6">
      <c r="A278" s="145" t="s">
        <v>2882</v>
      </c>
      <c r="B278" s="1263" t="s">
        <v>2017</v>
      </c>
      <c r="C278" s="148" t="s">
        <v>5215</v>
      </c>
      <c r="D278" s="1257">
        <v>4.5999999999999996</v>
      </c>
      <c r="E278" s="1257"/>
      <c r="F278" s="1257">
        <v>4.5999999999999996</v>
      </c>
    </row>
    <row r="279" spans="1:6">
      <c r="A279" s="145" t="s">
        <v>2883</v>
      </c>
      <c r="B279" s="1263" t="s">
        <v>2029</v>
      </c>
      <c r="C279" s="148" t="s">
        <v>5195</v>
      </c>
      <c r="D279" s="1257">
        <v>6.53</v>
      </c>
      <c r="E279" s="1257"/>
      <c r="F279" s="1257">
        <v>6.53</v>
      </c>
    </row>
    <row r="280" spans="1:6">
      <c r="A280" s="145" t="s">
        <v>2884</v>
      </c>
      <c r="B280" s="1263" t="s">
        <v>2035</v>
      </c>
      <c r="C280" s="148" t="s">
        <v>5218</v>
      </c>
      <c r="D280" s="1257">
        <v>2.23</v>
      </c>
      <c r="E280" s="1257"/>
      <c r="F280" s="1257">
        <v>2.23</v>
      </c>
    </row>
    <row r="281" spans="1:6">
      <c r="A281" s="145" t="s">
        <v>2885</v>
      </c>
      <c r="B281" s="1263" t="s">
        <v>2041</v>
      </c>
      <c r="C281" s="148" t="s">
        <v>5198</v>
      </c>
      <c r="D281" s="1257">
        <v>4.32</v>
      </c>
      <c r="E281" s="1257"/>
      <c r="F281" s="1257">
        <v>4.32</v>
      </c>
    </row>
    <row r="282" spans="1:6" ht="24">
      <c r="A282" s="145" t="s">
        <v>2886</v>
      </c>
      <c r="B282" s="205" t="s">
        <v>2539</v>
      </c>
      <c r="C282" s="834" t="s">
        <v>2540</v>
      </c>
      <c r="D282" s="148">
        <v>1.4523225000000002</v>
      </c>
      <c r="E282" s="148"/>
      <c r="F282" s="148">
        <v>1.4523225000000002</v>
      </c>
    </row>
    <row r="283" spans="1:6">
      <c r="A283" s="145" t="s">
        <v>2887</v>
      </c>
      <c r="B283" s="205" t="s">
        <v>2530</v>
      </c>
      <c r="C283" s="834" t="s">
        <v>2531</v>
      </c>
      <c r="D283" s="148">
        <v>6.3704555000000003</v>
      </c>
      <c r="E283" s="148"/>
      <c r="F283" s="148">
        <v>6.3704555000000003</v>
      </c>
    </row>
    <row r="284" spans="1:6" ht="36">
      <c r="A284" s="145" t="s">
        <v>2888</v>
      </c>
      <c r="B284" s="205" t="s">
        <v>2599</v>
      </c>
      <c r="C284" s="834" t="s">
        <v>4971</v>
      </c>
      <c r="D284" s="148">
        <v>1.6342559999999999</v>
      </c>
      <c r="E284" s="148"/>
      <c r="F284" s="148">
        <v>1.6342559999999999</v>
      </c>
    </row>
    <row r="285" spans="1:6" ht="36">
      <c r="A285" s="145" t="s">
        <v>2889</v>
      </c>
      <c r="B285" s="205" t="s">
        <v>2593</v>
      </c>
      <c r="C285" s="834" t="s">
        <v>4974</v>
      </c>
      <c r="D285" s="148">
        <v>1.2154485000000002</v>
      </c>
      <c r="E285" s="148"/>
      <c r="F285" s="148">
        <v>1.2154485000000002</v>
      </c>
    </row>
    <row r="286" spans="1:6" ht="36">
      <c r="A286" s="145" t="s">
        <v>2890</v>
      </c>
      <c r="B286" s="205" t="s">
        <v>2606</v>
      </c>
      <c r="C286" s="834" t="s">
        <v>4977</v>
      </c>
      <c r="D286" s="148">
        <v>1.6454305000000002</v>
      </c>
      <c r="E286" s="148"/>
      <c r="F286" s="148">
        <v>1.6454305000000002</v>
      </c>
    </row>
    <row r="287" spans="1:6" ht="36">
      <c r="A287" s="145" t="s">
        <v>2891</v>
      </c>
      <c r="B287" s="204" t="s">
        <v>2585</v>
      </c>
      <c r="C287" s="834" t="s">
        <v>4980</v>
      </c>
      <c r="D287" s="148">
        <v>0.94866499999999998</v>
      </c>
      <c r="E287" s="148"/>
      <c r="F287" s="148">
        <v>0.94866499999999998</v>
      </c>
    </row>
    <row r="288" spans="1:6">
      <c r="A288" s="145" t="s">
        <v>2892</v>
      </c>
      <c r="B288" s="205" t="s">
        <v>2549</v>
      </c>
      <c r="C288" s="834" t="s">
        <v>2550</v>
      </c>
      <c r="D288" s="148">
        <v>1.4250855</v>
      </c>
      <c r="E288" s="148"/>
      <c r="F288" s="148">
        <v>1.4250855</v>
      </c>
    </row>
    <row r="289" spans="1:6">
      <c r="A289" s="145" t="s">
        <v>2893</v>
      </c>
      <c r="B289" s="205" t="s">
        <v>2556</v>
      </c>
      <c r="C289" s="834" t="s">
        <v>2557</v>
      </c>
      <c r="D289" s="148">
        <v>1.3688640000000001</v>
      </c>
      <c r="E289" s="148"/>
      <c r="F289" s="148">
        <v>1.3688640000000001</v>
      </c>
    </row>
    <row r="290" spans="1:6">
      <c r="A290" s="145" t="s">
        <v>2894</v>
      </c>
      <c r="B290" s="205" t="s">
        <v>2523</v>
      </c>
      <c r="C290" s="834" t="s">
        <v>2524</v>
      </c>
      <c r="D290" s="148">
        <v>1.9648319999999999</v>
      </c>
      <c r="E290" s="148"/>
      <c r="F290" s="148">
        <v>1.9648319999999999</v>
      </c>
    </row>
    <row r="291" spans="1:6" ht="48">
      <c r="A291" s="145" t="s">
        <v>2895</v>
      </c>
      <c r="B291" s="205" t="s">
        <v>2404</v>
      </c>
      <c r="C291" s="1264" t="s">
        <v>5642</v>
      </c>
      <c r="D291" s="148">
        <v>1.8313215</v>
      </c>
      <c r="E291" s="148"/>
      <c r="F291" s="148">
        <v>1.8313215</v>
      </c>
    </row>
    <row r="292" spans="1:6" ht="48">
      <c r="A292" s="145" t="s">
        <v>2896</v>
      </c>
      <c r="B292" s="205" t="s">
        <v>2414</v>
      </c>
      <c r="C292" s="1264" t="s">
        <v>5647</v>
      </c>
      <c r="D292" s="148">
        <v>1.4057625</v>
      </c>
      <c r="E292" s="148"/>
      <c r="F292" s="148">
        <v>1.4057625</v>
      </c>
    </row>
    <row r="293" spans="1:6" ht="48">
      <c r="A293" s="145" t="s">
        <v>2897</v>
      </c>
      <c r="B293" s="205" t="s">
        <v>2396</v>
      </c>
      <c r="C293" s="1264" t="s">
        <v>5650</v>
      </c>
      <c r="D293" s="148">
        <v>1.4039005</v>
      </c>
      <c r="E293" s="148"/>
      <c r="F293" s="148">
        <v>1.4039005</v>
      </c>
    </row>
    <row r="294" spans="1:6" ht="48">
      <c r="A294" s="145" t="s">
        <v>2898</v>
      </c>
      <c r="B294" s="205" t="s">
        <v>2422</v>
      </c>
      <c r="C294" s="1264" t="s">
        <v>5653</v>
      </c>
      <c r="D294" s="148">
        <v>1.8798599999999999</v>
      </c>
      <c r="E294" s="148"/>
      <c r="F294" s="148">
        <v>1.8798599999999999</v>
      </c>
    </row>
    <row r="295" spans="1:6" ht="48">
      <c r="A295" s="145" t="s">
        <v>2899</v>
      </c>
      <c r="B295" s="205" t="s">
        <v>2432</v>
      </c>
      <c r="C295" s="1264" t="s">
        <v>5656</v>
      </c>
      <c r="D295" s="148">
        <v>4.8946199999999997</v>
      </c>
      <c r="E295" s="148"/>
      <c r="F295" s="148">
        <v>4.8946199999999997</v>
      </c>
    </row>
    <row r="296" spans="1:6" ht="60">
      <c r="A296" s="145" t="s">
        <v>2900</v>
      </c>
      <c r="B296" s="204" t="s">
        <v>2570</v>
      </c>
      <c r="C296" s="1264" t="s">
        <v>5663</v>
      </c>
      <c r="D296" s="148">
        <v>3.3334635000000001</v>
      </c>
      <c r="E296" s="148"/>
      <c r="F296" s="148">
        <v>3.3334635000000001</v>
      </c>
    </row>
    <row r="297" spans="1:6">
      <c r="A297" s="145" t="s">
        <v>2901</v>
      </c>
      <c r="B297" s="205" t="s">
        <v>2350</v>
      </c>
      <c r="C297" s="834" t="s">
        <v>2351</v>
      </c>
      <c r="D297" s="148">
        <v>2.2057800000000003</v>
      </c>
      <c r="E297" s="148"/>
      <c r="F297" s="148">
        <v>2.2057800000000003</v>
      </c>
    </row>
    <row r="298" spans="1:6">
      <c r="A298" s="145" t="s">
        <v>2902</v>
      </c>
      <c r="B298" s="205" t="s">
        <v>2359</v>
      </c>
      <c r="C298" s="834" t="s">
        <v>2360</v>
      </c>
      <c r="D298" s="148">
        <v>4.3312140000000001</v>
      </c>
      <c r="E298" s="148"/>
      <c r="F298" s="148">
        <v>4.3312140000000001</v>
      </c>
    </row>
    <row r="299" spans="1:6" ht="24">
      <c r="A299" s="145" t="s">
        <v>2903</v>
      </c>
      <c r="B299" s="205" t="s">
        <v>2366</v>
      </c>
      <c r="C299" s="834" t="s">
        <v>2367</v>
      </c>
      <c r="D299" s="148">
        <v>4.0274399999999995</v>
      </c>
      <c r="E299" s="148"/>
      <c r="F299" s="148">
        <v>4.0274399999999995</v>
      </c>
    </row>
    <row r="300" spans="1:6" ht="24">
      <c r="A300" s="145" t="s">
        <v>2904</v>
      </c>
      <c r="B300" s="205" t="s">
        <v>2374</v>
      </c>
      <c r="C300" s="834" t="s">
        <v>2375</v>
      </c>
      <c r="D300" s="148">
        <v>2.3280000000000003</v>
      </c>
      <c r="E300" s="148"/>
      <c r="F300" s="148">
        <v>2.3280000000000003</v>
      </c>
    </row>
    <row r="301" spans="1:6">
      <c r="A301" s="145" t="s">
        <v>2905</v>
      </c>
      <c r="B301" s="205" t="s">
        <v>2381</v>
      </c>
      <c r="C301" s="834" t="s">
        <v>2382</v>
      </c>
      <c r="D301" s="148">
        <v>1.4196145</v>
      </c>
      <c r="E301" s="148"/>
      <c r="F301" s="148">
        <v>1.4196145</v>
      </c>
    </row>
    <row r="302" spans="1:6">
      <c r="A302" s="145" t="s">
        <v>2906</v>
      </c>
      <c r="B302" s="205" t="s">
        <v>2389</v>
      </c>
      <c r="C302" s="834" t="s">
        <v>2390</v>
      </c>
      <c r="D302" s="148">
        <v>1.8874260000000005</v>
      </c>
      <c r="E302" s="148"/>
      <c r="F302" s="148">
        <v>1.8874260000000005</v>
      </c>
    </row>
    <row r="303" spans="1:6" ht="36">
      <c r="A303" s="145" t="s">
        <v>2907</v>
      </c>
      <c r="B303" s="205" t="s">
        <v>2514</v>
      </c>
      <c r="C303" s="834" t="s">
        <v>2515</v>
      </c>
      <c r="D303" s="148">
        <v>2.5966515000000001</v>
      </c>
      <c r="E303" s="148"/>
      <c r="F303" s="148">
        <v>2.5966515000000001</v>
      </c>
    </row>
    <row r="304" spans="1:6">
      <c r="A304" s="145" t="s">
        <v>2908</v>
      </c>
      <c r="B304" s="205" t="s">
        <v>2499</v>
      </c>
      <c r="C304" s="834" t="s">
        <v>5008</v>
      </c>
      <c r="D304" s="148">
        <v>1.211724</v>
      </c>
      <c r="E304" s="148"/>
      <c r="F304" s="148">
        <v>1.211724</v>
      </c>
    </row>
    <row r="305" spans="1:6">
      <c r="A305" s="145" t="s">
        <v>2909</v>
      </c>
      <c r="B305" s="205" t="s">
        <v>2507</v>
      </c>
      <c r="C305" s="834" t="s">
        <v>5010</v>
      </c>
      <c r="D305" s="148">
        <v>1.7411115000000004</v>
      </c>
      <c r="E305" s="148"/>
      <c r="F305" s="148">
        <v>1.7411115000000004</v>
      </c>
    </row>
    <row r="306" spans="1:6" ht="36">
      <c r="A306" s="145" t="s">
        <v>2910</v>
      </c>
      <c r="B306" s="205" t="s">
        <v>2449</v>
      </c>
      <c r="C306" s="834" t="s">
        <v>5012</v>
      </c>
      <c r="D306" s="148">
        <v>2.8598315000000003</v>
      </c>
      <c r="E306" s="148"/>
      <c r="F306" s="148">
        <v>2.8598315000000003</v>
      </c>
    </row>
    <row r="307" spans="1:6" ht="24">
      <c r="A307" s="145" t="s">
        <v>2911</v>
      </c>
      <c r="B307" s="205" t="s">
        <v>2442</v>
      </c>
      <c r="C307" s="834" t="s">
        <v>5014</v>
      </c>
      <c r="D307" s="148">
        <v>2.5269275000000002</v>
      </c>
      <c r="E307" s="148"/>
      <c r="F307" s="148">
        <v>2.5269275000000002</v>
      </c>
    </row>
    <row r="308" spans="1:6" ht="24">
      <c r="A308" s="145" t="s">
        <v>2912</v>
      </c>
      <c r="B308" s="1265" t="s">
        <v>2475</v>
      </c>
      <c r="C308" s="1266" t="s">
        <v>4951</v>
      </c>
      <c r="D308" s="1267">
        <v>55.34</v>
      </c>
      <c r="E308" s="1268"/>
      <c r="F308" s="1267">
        <v>55.34</v>
      </c>
    </row>
    <row r="309" spans="1:6">
      <c r="A309" s="145" t="s">
        <v>2913</v>
      </c>
      <c r="B309" s="1265" t="s">
        <v>2482</v>
      </c>
      <c r="C309" s="1266" t="s">
        <v>2483</v>
      </c>
      <c r="D309" s="1269">
        <v>1110.0999999999999</v>
      </c>
      <c r="E309" s="1268"/>
      <c r="F309" s="1269">
        <v>1110.0999999999999</v>
      </c>
    </row>
    <row r="310" spans="1:6">
      <c r="A310" s="145" t="s">
        <v>2914</v>
      </c>
      <c r="B310" s="366"/>
      <c r="C310" s="147"/>
      <c r="D310" s="597"/>
      <c r="E310" s="597"/>
      <c r="F310" s="597"/>
    </row>
    <row r="311" spans="1:6">
      <c r="A311" s="145" t="s">
        <v>2915</v>
      </c>
      <c r="B311" s="147"/>
      <c r="C311" s="374"/>
      <c r="D311" s="597"/>
      <c r="E311" s="597"/>
      <c r="F311" s="597"/>
    </row>
    <row r="312" spans="1:6">
      <c r="A312" s="145" t="s">
        <v>2916</v>
      </c>
      <c r="B312" s="147"/>
      <c r="C312" s="147"/>
      <c r="D312" s="597"/>
      <c r="E312" s="597"/>
      <c r="F312" s="597"/>
    </row>
    <row r="313" spans="1:6">
      <c r="A313" s="145" t="s">
        <v>2917</v>
      </c>
      <c r="B313" s="366"/>
      <c r="C313" s="366"/>
      <c r="D313" s="597"/>
      <c r="E313" s="597"/>
      <c r="F313" s="597"/>
    </row>
    <row r="314" spans="1:6">
      <c r="A314" s="145" t="s">
        <v>2918</v>
      </c>
      <c r="B314" s="366"/>
      <c r="C314" s="147"/>
      <c r="D314" s="597"/>
      <c r="E314" s="598"/>
      <c r="F314" s="598"/>
    </row>
    <row r="315" spans="1:6">
      <c r="A315" s="145" t="s">
        <v>2919</v>
      </c>
      <c r="B315" s="366"/>
      <c r="C315" s="366"/>
      <c r="D315" s="597"/>
      <c r="E315" s="598"/>
      <c r="F315" s="598"/>
    </row>
    <row r="316" spans="1:6">
      <c r="A316" s="145" t="s">
        <v>2920</v>
      </c>
      <c r="B316" s="147"/>
      <c r="C316" s="147"/>
      <c r="D316" s="597"/>
      <c r="E316" s="598"/>
      <c r="F316" s="598"/>
    </row>
    <row r="317" spans="1:6">
      <c r="A317" s="145" t="s">
        <v>2921</v>
      </c>
      <c r="B317" s="147"/>
      <c r="C317" s="147"/>
      <c r="D317" s="597"/>
      <c r="E317" s="598"/>
      <c r="F317" s="598"/>
    </row>
    <row r="318" spans="1:6">
      <c r="A318" s="145" t="s">
        <v>2922</v>
      </c>
      <c r="B318" s="147"/>
      <c r="C318" s="147"/>
      <c r="D318" s="597"/>
      <c r="E318" s="598"/>
      <c r="F318" s="598"/>
    </row>
    <row r="319" spans="1:6">
      <c r="A319" s="145" t="s">
        <v>2923</v>
      </c>
      <c r="B319" s="366"/>
      <c r="C319" s="147"/>
      <c r="D319" s="597"/>
      <c r="E319" s="598"/>
      <c r="F319" s="598"/>
    </row>
    <row r="320" spans="1:6">
      <c r="A320" s="145" t="s">
        <v>2924</v>
      </c>
      <c r="B320" s="147"/>
      <c r="C320" s="147"/>
      <c r="D320" s="597"/>
      <c r="E320" s="598"/>
      <c r="F320" s="598"/>
    </row>
    <row r="321" spans="1:9">
      <c r="A321" s="145" t="s">
        <v>2925</v>
      </c>
      <c r="B321" s="147"/>
      <c r="C321" s="147"/>
      <c r="D321" s="598"/>
      <c r="E321" s="598"/>
      <c r="F321" s="598"/>
    </row>
    <row r="322" spans="1:9">
      <c r="A322" s="145" t="s">
        <v>2926</v>
      </c>
      <c r="B322" s="370"/>
      <c r="C322" s="375"/>
      <c r="D322" s="610"/>
      <c r="E322" s="610"/>
      <c r="F322" s="610"/>
    </row>
    <row r="324" spans="1:9" ht="12.75" customHeight="1">
      <c r="B324" s="614" t="s">
        <v>3842</v>
      </c>
      <c r="C324" s="631" t="s">
        <v>3843</v>
      </c>
      <c r="D324" s="614"/>
      <c r="E324" s="1009"/>
      <c r="F324" s="1009"/>
      <c r="G324" s="614"/>
      <c r="H324" s="614"/>
      <c r="I324" s="614"/>
    </row>
    <row r="325" spans="1:9" ht="15.75">
      <c r="B325" s="7"/>
      <c r="C325" s="7"/>
      <c r="D325" s="631"/>
      <c r="F325" s="614" t="s">
        <v>4</v>
      </c>
      <c r="G325" s="614"/>
      <c r="H325" s="614"/>
      <c r="I325" s="614"/>
    </row>
    <row r="326" spans="1:9">
      <c r="B326"/>
      <c r="C326"/>
      <c r="D326"/>
      <c r="E326"/>
      <c r="F326"/>
      <c r="G326"/>
      <c r="H326"/>
      <c r="I326"/>
    </row>
    <row r="327" spans="1:9">
      <c r="B327" s="37" t="s">
        <v>3839</v>
      </c>
      <c r="C327" s="37"/>
      <c r="D327"/>
      <c r="E327"/>
      <c r="F327"/>
      <c r="G327"/>
      <c r="H327"/>
      <c r="I327"/>
    </row>
    <row r="328" spans="1:9">
      <c r="B328"/>
      <c r="C328" s="622" t="s">
        <v>750</v>
      </c>
      <c r="D328"/>
      <c r="E328"/>
      <c r="F328"/>
      <c r="G328"/>
      <c r="H328"/>
      <c r="I328"/>
    </row>
    <row r="329" spans="1:9">
      <c r="B329"/>
      <c r="C329" s="622" t="s">
        <v>3840</v>
      </c>
      <c r="D329"/>
      <c r="E329"/>
      <c r="F329"/>
      <c r="G329"/>
      <c r="H329"/>
      <c r="I329"/>
    </row>
  </sheetData>
  <mergeCells count="2">
    <mergeCell ref="B3:F3"/>
    <mergeCell ref="E324:F324"/>
  </mergeCells>
  <pageMargins left="0.70866141732283472" right="0.70866141732283472" top="0.74803149606299213" bottom="0.74803149606299213" header="0.31496062992125984" footer="0.31496062992125984"/>
  <pageSetup paperSize="9" fitToHeight="100" orientation="landscape" r:id="rId1"/>
  <drawing r:id="rId2"/>
</worksheet>
</file>

<file path=xl/worksheets/sheet11.xml><?xml version="1.0" encoding="utf-8"?>
<worksheet xmlns="http://schemas.openxmlformats.org/spreadsheetml/2006/main" xmlns:r="http://schemas.openxmlformats.org/officeDocument/2006/relationships">
  <sheetPr codeName="Лист11">
    <tabColor rgb="FF92D050"/>
    <pageSetUpPr fitToPage="1"/>
  </sheetPr>
  <dimension ref="A1:M77"/>
  <sheetViews>
    <sheetView workbookViewId="0">
      <selection activeCell="F14" sqref="F14"/>
    </sheetView>
  </sheetViews>
  <sheetFormatPr defaultRowHeight="12"/>
  <cols>
    <col min="1" max="1" width="7" style="157" customWidth="1"/>
    <col min="2" max="2" width="13.85546875" style="157" customWidth="1"/>
    <col min="3" max="3" width="16.85546875" style="157" customWidth="1"/>
    <col min="4" max="4" width="23.140625" style="146" customWidth="1"/>
    <col min="5" max="5" width="14.42578125" style="146" customWidth="1"/>
    <col min="6" max="6" width="19.85546875" style="146" customWidth="1"/>
    <col min="7" max="7" width="16.5703125" style="146" customWidth="1"/>
    <col min="8" max="8" width="15" style="146" customWidth="1"/>
    <col min="9" max="9" width="16.7109375" style="146" customWidth="1"/>
    <col min="10" max="10" width="14.7109375" style="146" customWidth="1"/>
    <col min="11" max="11" width="14.42578125" style="146" customWidth="1"/>
    <col min="12" max="12" width="13.7109375" style="146" customWidth="1"/>
    <col min="13" max="16384" width="9.140625" style="146"/>
  </cols>
  <sheetData>
    <row r="1" spans="1:12" ht="12.75" customHeight="1">
      <c r="H1" s="180"/>
      <c r="I1" s="180"/>
      <c r="J1" s="180"/>
      <c r="K1" s="180" t="s">
        <v>149</v>
      </c>
      <c r="L1" s="180"/>
    </row>
    <row r="2" spans="1:12" ht="12.75" customHeight="1"/>
    <row r="3" spans="1:12" ht="15.75" customHeight="1">
      <c r="C3" s="947" t="s">
        <v>3933</v>
      </c>
      <c r="D3" s="947"/>
      <c r="E3" s="947"/>
      <c r="F3" s="947"/>
      <c r="G3" s="947"/>
      <c r="H3" s="947"/>
      <c r="I3" s="947"/>
      <c r="J3" s="947"/>
      <c r="K3" s="181"/>
      <c r="L3" s="181"/>
    </row>
    <row r="4" spans="1:12" s="153" customFormat="1" ht="15.75">
      <c r="A4" s="182" t="s">
        <v>113</v>
      </c>
      <c r="B4" s="182"/>
      <c r="C4" s="174"/>
      <c r="D4" s="175"/>
      <c r="E4" s="175"/>
      <c r="F4" s="175" t="s">
        <v>3835</v>
      </c>
      <c r="G4" s="175"/>
      <c r="H4" s="175"/>
      <c r="I4" s="174"/>
      <c r="J4" s="176"/>
      <c r="K4" s="183"/>
      <c r="L4" s="183"/>
    </row>
    <row r="5" spans="1:12" s="153" customFormat="1" ht="24" customHeight="1">
      <c r="C5" s="177"/>
      <c r="D5" s="1017" t="s">
        <v>117</v>
      </c>
      <c r="E5" s="1017"/>
      <c r="F5" s="1017"/>
      <c r="G5" s="1017"/>
      <c r="H5" s="1017"/>
      <c r="I5" s="178"/>
      <c r="J5" s="179"/>
      <c r="K5" s="632"/>
      <c r="L5" s="632"/>
    </row>
    <row r="6" spans="1:12" s="184" customFormat="1" ht="30" customHeight="1">
      <c r="A6" s="1010" t="s">
        <v>2</v>
      </c>
      <c r="B6" s="1014" t="s">
        <v>39</v>
      </c>
      <c r="C6" s="1014" t="s">
        <v>55</v>
      </c>
      <c r="D6" s="1010" t="s">
        <v>5</v>
      </c>
      <c r="E6" s="1012" t="s">
        <v>150</v>
      </c>
      <c r="F6" s="1013"/>
      <c r="G6" s="1012" t="s">
        <v>151</v>
      </c>
      <c r="H6" s="1013"/>
      <c r="I6" s="1016" t="s">
        <v>165</v>
      </c>
      <c r="J6" s="1016"/>
      <c r="K6" s="1012" t="s">
        <v>152</v>
      </c>
      <c r="L6" s="1013"/>
    </row>
    <row r="7" spans="1:12" s="184" customFormat="1">
      <c r="A7" s="1011"/>
      <c r="B7" s="1015"/>
      <c r="C7" s="1015"/>
      <c r="D7" s="1011"/>
      <c r="E7" s="185" t="s">
        <v>163</v>
      </c>
      <c r="F7" s="185" t="s">
        <v>167</v>
      </c>
      <c r="G7" s="185" t="s">
        <v>166</v>
      </c>
      <c r="H7" s="185" t="s">
        <v>167</v>
      </c>
      <c r="I7" s="185" t="s">
        <v>166</v>
      </c>
      <c r="J7" s="185" t="s">
        <v>167</v>
      </c>
      <c r="K7" s="185" t="s">
        <v>164</v>
      </c>
      <c r="L7" s="185" t="s">
        <v>167</v>
      </c>
    </row>
    <row r="8" spans="1:12">
      <c r="A8" s="171" t="s">
        <v>10</v>
      </c>
      <c r="B8" s="171" t="s">
        <v>11</v>
      </c>
      <c r="C8" s="171" t="s">
        <v>15</v>
      </c>
      <c r="D8" s="171" t="s">
        <v>16</v>
      </c>
      <c r="E8" s="171" t="s">
        <v>34</v>
      </c>
      <c r="F8" s="171" t="s">
        <v>128</v>
      </c>
      <c r="G8" s="171" t="s">
        <v>129</v>
      </c>
      <c r="H8" s="171" t="s">
        <v>130</v>
      </c>
      <c r="I8" s="171" t="s">
        <v>131</v>
      </c>
      <c r="J8" s="171" t="s">
        <v>132</v>
      </c>
      <c r="K8" s="171" t="s">
        <v>133</v>
      </c>
      <c r="L8" s="171" t="s">
        <v>134</v>
      </c>
    </row>
    <row r="9" spans="1:12" s="548" customFormat="1" ht="24" customHeight="1">
      <c r="A9" s="172"/>
      <c r="B9" s="172"/>
      <c r="C9" s="172"/>
      <c r="D9" s="173" t="s">
        <v>148</v>
      </c>
      <c r="E9" s="595" t="e">
        <f>E10+E11+E12+E13+E14+E15+E16+E17+E18+E19+E20+E21+E22+E23+E24+E25+E26+E27+E28+E29+E30+E31+E32+E33+E34+E35+E36+E37+E38+E39+E40+E41+E42+E43+E44+E45+E46+E47+E48+E49+E50+E51+E52+E53+E54+E55+E56+E57+E58+E59+E60+E61+E62+E63+E64+E65+E66+E67+E68+E69+E70+E71+E72+E73+E74+E75+E76+E77+#REF!</f>
        <v>#REF!</v>
      </c>
      <c r="F9" s="595" t="e">
        <f>F10+F11+F12+F13+F14+F15+F16+F17+F18+F19+F20+F21+F22+F23+F24+F25+F26+F27+F28+F29+F30+F31+F32+F33+F34+F35+F36+F37+F38+F39+F40+F41+F42+F43+F44+F45+F46+F47+F48+F49+F50+F51+F52+F53+F54+F55+F56+F57+F58+F59+F60+F61+F62+F63+F64+F65+F66+F67+F68+F69+F70+F71+F72+F73+F74+F75+F76+F77+#REF!</f>
        <v>#REF!</v>
      </c>
      <c r="G9" s="582" t="e">
        <f>G10+G11+G12+G13+G14+G15+G16+G17+G18+G19+G20+G21+G22+G23+G24+G25+G26+G27+G28+G29+G30+G31+G32+G33+G34+G35+G36+G37+G38+G39+G40+G41+G42+G43+G44+G45+G46+G47+G48+G49+G50+G51+G52+G53+G54+G55+G56+G57+G58+G59+G60+G61+G62+G63+G64+G65+G66+G67+G68+G69+G70+G71+G72+G73+G74+G75+G76+G77+#REF!</f>
        <v>#REF!</v>
      </c>
      <c r="H9" s="582" t="e">
        <f>H10+H11+H12+H13+H14+H15+H16+H17+H18+H19+H20+H21+H22+H23+H24+H25+H26+H27+H28+H29+H30+H31+H32+H33+H34+H35+H36+H37+H38+H39+H40+H41+H42+H43+H44+H45+H46+H47+H48+H49+H50+H51+H52+H53+H54+H55+H56+H57+H58+H59+H60+H61+H62+H63+H64+H65+H66+H67+H68+H69+H70+H71+H72+H73+H74+H75+H76+H77+#REF!</f>
        <v>#REF!</v>
      </c>
      <c r="I9" s="582" t="e">
        <f>I10+I11+I12+I13+I14+I15+I16+I17+I18+I19+I20+I21+I22+I23+I24+I25+I26+I27+I28+I29+I30+I31+I32+I33+I34+I35+I36+I37+I38+I39+I40+I41+I42+I43+I44+I45+I46+I47+I48+I49+I50+I51+I52+I53+I54+I55+I56+I57+I58+I59+I60+I61+I62+I63+I64+I65+I66+I67+I68+I69+I70+I71+I72+I73+I74+I75+I76+I77+#REF!</f>
        <v>#REF!</v>
      </c>
      <c r="J9" s="582" t="e">
        <f>J10+J11+J12+J13+J14+J15+J16+J17+J18+J19+J20+J21+J22+J23+J24+J25+J26+J27+J28+J29+J30+J31+J32+J33+J34+J35+J36+J37+J38+J39+J40+J41+J42+J43+J44+J45+J46+J47+J48+J49+J50+J51+J52+J53+J54+J55+J56+J57+J58+J59+J60+J61+J62+J63+J64+J65+J66+J67+J68+J69+J70+J71+J72+J73+J74+J75+J76+J77+#REF!</f>
        <v>#REF!</v>
      </c>
      <c r="K9" s="582" t="e">
        <f>K10+K11+K12+K13+K14+K15+K16+K17+K18+K19+K20+K21+K22+K23+K24+K25+K26+K27+K28+K29+K30+K31+K32+K33+K34+K35+K36+K37+K38+K39+K40+K41+K42+K43+K44+K45+K46+K47+K48+K49+K50+K51+K52+K53+K54+K55+K56+K57+K58+K59+K60+K61+K62+K63+K64+K65+K66+K67+K68+K69+K70+K71+K72+K73+K74+K75+K76+K77+#REF!</f>
        <v>#REF!</v>
      </c>
      <c r="L9" s="582" t="e">
        <f>L10+L11+L12+L13+L14+L15+L16+L17+L18+L19+L20+L21+L22+L23+L24+L25+L26+L27+L28+L29+L30+L31+L32+L33+L34+L35+L36+L37+L38+L39+L40+L41+L42+L43+L44+L45+L46+L47+L48+L49+L50+L51+L52+L53+L54+L55+L56+L57+L58+L59+L60+L61+L62+L63+L64+L65+L66+L67+L68+L69+L70+L71+L72+L73+L74+L75+L76+L77+#REF!</f>
        <v>#REF!</v>
      </c>
    </row>
    <row r="10" spans="1:12" ht="110.25">
      <c r="A10" s="558" t="s">
        <v>10</v>
      </c>
      <c r="B10" s="666" t="s">
        <v>731</v>
      </c>
      <c r="C10" s="667" t="s">
        <v>732</v>
      </c>
      <c r="D10" s="666" t="s">
        <v>731</v>
      </c>
      <c r="E10" s="123" t="s">
        <v>666</v>
      </c>
      <c r="F10" s="123" t="s">
        <v>666</v>
      </c>
      <c r="G10" s="668">
        <v>0</v>
      </c>
      <c r="H10" s="668">
        <v>0</v>
      </c>
      <c r="I10" s="668">
        <v>0</v>
      </c>
      <c r="J10" s="668">
        <v>0</v>
      </c>
      <c r="K10" s="668">
        <v>0</v>
      </c>
      <c r="L10" s="668">
        <v>0</v>
      </c>
    </row>
    <row r="11" spans="1:12" ht="15.75">
      <c r="A11" s="558" t="s">
        <v>11</v>
      </c>
      <c r="B11" s="666"/>
      <c r="C11" s="667"/>
      <c r="D11" s="669" t="s">
        <v>3859</v>
      </c>
      <c r="E11" s="670" t="s">
        <v>10</v>
      </c>
      <c r="F11" s="670" t="s">
        <v>10</v>
      </c>
      <c r="G11" s="671">
        <v>139.81</v>
      </c>
      <c r="H11" s="671">
        <v>139.81</v>
      </c>
      <c r="I11" s="671">
        <v>139.81</v>
      </c>
      <c r="J11" s="671">
        <v>139.81</v>
      </c>
      <c r="K11" s="672">
        <v>0</v>
      </c>
      <c r="L11" s="672">
        <v>0</v>
      </c>
    </row>
    <row r="12" spans="1:12" ht="21">
      <c r="A12" s="558" t="s">
        <v>15</v>
      </c>
      <c r="B12" s="641"/>
      <c r="C12" s="187" t="s">
        <v>360</v>
      </c>
      <c r="D12" s="187" t="s">
        <v>349</v>
      </c>
      <c r="E12" s="143">
        <v>1</v>
      </c>
      <c r="F12" s="143">
        <v>1</v>
      </c>
      <c r="G12" s="143">
        <v>0</v>
      </c>
      <c r="H12" s="143">
        <v>0</v>
      </c>
      <c r="I12" s="143">
        <v>0</v>
      </c>
      <c r="J12" s="143">
        <v>0</v>
      </c>
      <c r="K12" s="143">
        <v>0</v>
      </c>
      <c r="L12" s="143">
        <v>0</v>
      </c>
    </row>
    <row r="13" spans="1:12">
      <c r="A13" s="558" t="s">
        <v>16</v>
      </c>
      <c r="B13" s="641"/>
      <c r="C13" s="641"/>
      <c r="D13" s="201" t="s">
        <v>798</v>
      </c>
      <c r="E13" s="674">
        <v>1</v>
      </c>
      <c r="F13" s="674">
        <v>1</v>
      </c>
      <c r="G13" s="674">
        <v>204.6</v>
      </c>
      <c r="H13" s="674">
        <v>204.6</v>
      </c>
      <c r="I13" s="674">
        <v>204.6</v>
      </c>
      <c r="J13" s="674">
        <v>204.6</v>
      </c>
      <c r="K13" s="674">
        <f>H13-J13</f>
        <v>0</v>
      </c>
      <c r="L13" s="674">
        <v>0</v>
      </c>
    </row>
    <row r="14" spans="1:12" ht="90">
      <c r="A14" s="558" t="s">
        <v>34</v>
      </c>
      <c r="B14" s="139" t="s">
        <v>329</v>
      </c>
      <c r="C14" s="139" t="s">
        <v>280</v>
      </c>
      <c r="D14" s="139" t="s">
        <v>329</v>
      </c>
      <c r="E14" s="143">
        <v>5</v>
      </c>
      <c r="F14" s="143">
        <v>0</v>
      </c>
      <c r="G14" s="143">
        <v>83789</v>
      </c>
      <c r="H14" s="143">
        <v>0</v>
      </c>
      <c r="I14" s="143">
        <v>83723</v>
      </c>
      <c r="J14" s="143">
        <v>0</v>
      </c>
      <c r="K14" s="143">
        <f>G14-I14</f>
        <v>66</v>
      </c>
      <c r="L14" s="143">
        <v>0</v>
      </c>
    </row>
    <row r="15" spans="1:12">
      <c r="A15" s="558" t="s">
        <v>128</v>
      </c>
      <c r="B15" s="701" t="s">
        <v>3945</v>
      </c>
      <c r="C15" s="702" t="s">
        <v>3978</v>
      </c>
      <c r="D15" s="703" t="s">
        <v>3986</v>
      </c>
      <c r="E15" s="704">
        <v>1</v>
      </c>
      <c r="F15" s="704">
        <v>1</v>
      </c>
      <c r="G15" s="705">
        <v>599850</v>
      </c>
      <c r="H15" s="706">
        <v>599850</v>
      </c>
      <c r="I15" s="706">
        <v>599850</v>
      </c>
      <c r="J15" s="706">
        <v>599850</v>
      </c>
      <c r="K15" s="707">
        <v>0</v>
      </c>
      <c r="L15" s="707">
        <v>0</v>
      </c>
    </row>
    <row r="16" spans="1:12">
      <c r="A16" s="558" t="s">
        <v>129</v>
      </c>
      <c r="B16" s="701" t="s">
        <v>3945</v>
      </c>
      <c r="C16" s="708" t="s">
        <v>3978</v>
      </c>
      <c r="D16" s="701" t="s">
        <v>3986</v>
      </c>
      <c r="E16" s="704">
        <v>1</v>
      </c>
      <c r="F16" s="704">
        <v>1</v>
      </c>
      <c r="G16" s="705">
        <v>272800</v>
      </c>
      <c r="H16" s="706">
        <v>272800</v>
      </c>
      <c r="I16" s="706">
        <v>272800</v>
      </c>
      <c r="J16" s="706">
        <v>272800</v>
      </c>
      <c r="K16" s="707">
        <v>0</v>
      </c>
      <c r="L16" s="707">
        <v>0</v>
      </c>
    </row>
    <row r="17" spans="1:13" ht="73.5">
      <c r="A17" s="558" t="s">
        <v>130</v>
      </c>
      <c r="B17" s="187" t="s">
        <v>3987</v>
      </c>
      <c r="C17" s="187" t="s">
        <v>397</v>
      </c>
      <c r="D17" s="187" t="s">
        <v>3987</v>
      </c>
      <c r="E17" s="710">
        <v>1</v>
      </c>
      <c r="F17" s="710">
        <v>1</v>
      </c>
      <c r="G17" s="710">
        <v>89.49</v>
      </c>
      <c r="H17" s="710">
        <v>89.49</v>
      </c>
      <c r="I17" s="710">
        <v>75.91</v>
      </c>
      <c r="J17" s="710">
        <v>75.91</v>
      </c>
      <c r="K17" s="710">
        <f>G17-I17</f>
        <v>13.579999999999998</v>
      </c>
      <c r="L17" s="710">
        <f>H17-J17</f>
        <v>13.579999999999998</v>
      </c>
    </row>
    <row r="18" spans="1:13" ht="72">
      <c r="A18" s="558" t="s">
        <v>131</v>
      </c>
      <c r="B18" s="549" t="s">
        <v>433</v>
      </c>
      <c r="C18" s="764">
        <v>4216006718</v>
      </c>
      <c r="D18" s="549" t="s">
        <v>433</v>
      </c>
      <c r="E18" s="549">
        <v>21</v>
      </c>
      <c r="F18" s="549">
        <v>21</v>
      </c>
      <c r="G18" s="765">
        <v>61411.11</v>
      </c>
      <c r="H18" s="765">
        <v>61411.11</v>
      </c>
      <c r="I18" s="765">
        <v>52780.78</v>
      </c>
      <c r="J18" s="765">
        <v>52780.78</v>
      </c>
      <c r="K18" s="765">
        <f>G18-I18</f>
        <v>8630.3300000000017</v>
      </c>
      <c r="L18" s="765">
        <f>H18-J18</f>
        <v>8630.3300000000017</v>
      </c>
    </row>
    <row r="19" spans="1:13" ht="72">
      <c r="A19" s="558" t="s">
        <v>132</v>
      </c>
      <c r="B19" s="549" t="s">
        <v>433</v>
      </c>
      <c r="C19" s="766" t="s">
        <v>442</v>
      </c>
      <c r="D19" s="549" t="s">
        <v>4463</v>
      </c>
      <c r="E19" s="549">
        <v>5</v>
      </c>
      <c r="F19" s="549">
        <v>5</v>
      </c>
      <c r="G19" s="765">
        <v>1022</v>
      </c>
      <c r="H19" s="765">
        <v>1022</v>
      </c>
      <c r="I19" s="765">
        <v>227.2</v>
      </c>
      <c r="J19" s="765">
        <v>227.2</v>
      </c>
      <c r="K19" s="765">
        <f t="shared" ref="K19:L26" si="0">G19-I19</f>
        <v>794.8</v>
      </c>
      <c r="L19" s="765">
        <f t="shared" si="0"/>
        <v>794.8</v>
      </c>
    </row>
    <row r="20" spans="1:13" ht="72">
      <c r="A20" s="558" t="s">
        <v>133</v>
      </c>
      <c r="B20" s="549" t="s">
        <v>433</v>
      </c>
      <c r="C20" s="766" t="s">
        <v>4139</v>
      </c>
      <c r="D20" s="767" t="s">
        <v>450</v>
      </c>
      <c r="E20" s="549">
        <v>1</v>
      </c>
      <c r="F20" s="549">
        <v>1</v>
      </c>
      <c r="G20" s="765">
        <v>198.52</v>
      </c>
      <c r="H20" s="765">
        <v>198.52</v>
      </c>
      <c r="I20" s="765">
        <v>198.52</v>
      </c>
      <c r="J20" s="765">
        <v>198.52</v>
      </c>
      <c r="K20" s="765">
        <f t="shared" si="0"/>
        <v>0</v>
      </c>
      <c r="L20" s="765">
        <f t="shared" si="0"/>
        <v>0</v>
      </c>
    </row>
    <row r="21" spans="1:13" ht="72">
      <c r="A21" s="558" t="s">
        <v>134</v>
      </c>
      <c r="B21" s="549" t="s">
        <v>433</v>
      </c>
      <c r="C21" s="766" t="s">
        <v>4151</v>
      </c>
      <c r="D21" s="764" t="s">
        <v>454</v>
      </c>
      <c r="E21" s="767">
        <v>1</v>
      </c>
      <c r="F21" s="767">
        <v>1</v>
      </c>
      <c r="G21" s="768">
        <v>419.64</v>
      </c>
      <c r="H21" s="768">
        <v>419.64</v>
      </c>
      <c r="I21" s="768">
        <v>419.64</v>
      </c>
      <c r="J21" s="768">
        <v>419.64</v>
      </c>
      <c r="K21" s="765">
        <f t="shared" si="0"/>
        <v>0</v>
      </c>
      <c r="L21" s="765">
        <f t="shared" si="0"/>
        <v>0</v>
      </c>
    </row>
    <row r="22" spans="1:13" ht="72">
      <c r="A22" s="558" t="s">
        <v>2632</v>
      </c>
      <c r="B22" s="549" t="s">
        <v>433</v>
      </c>
      <c r="C22" s="766" t="s">
        <v>4260</v>
      </c>
      <c r="D22" s="549" t="s">
        <v>492</v>
      </c>
      <c r="E22" s="549">
        <v>7</v>
      </c>
      <c r="F22" s="549">
        <v>7</v>
      </c>
      <c r="G22" s="765">
        <v>598.42999999999995</v>
      </c>
      <c r="H22" s="765">
        <v>598.42999999999995</v>
      </c>
      <c r="I22" s="765">
        <v>365.75</v>
      </c>
      <c r="J22" s="765">
        <v>365.75</v>
      </c>
      <c r="K22" s="765">
        <f t="shared" si="0"/>
        <v>232.67999999999995</v>
      </c>
      <c r="L22" s="765">
        <f t="shared" si="0"/>
        <v>232.67999999999995</v>
      </c>
    </row>
    <row r="23" spans="1:13" ht="72">
      <c r="A23" s="558" t="s">
        <v>282</v>
      </c>
      <c r="B23" s="549" t="s">
        <v>433</v>
      </c>
      <c r="C23" s="766" t="s">
        <v>4332</v>
      </c>
      <c r="D23" s="549" t="s">
        <v>499</v>
      </c>
      <c r="E23" s="549">
        <v>2</v>
      </c>
      <c r="F23" s="549">
        <v>2</v>
      </c>
      <c r="G23" s="765">
        <f>189.51+96.77</f>
        <v>286.27999999999997</v>
      </c>
      <c r="H23" s="765">
        <f>189.51+96.77</f>
        <v>286.27999999999997</v>
      </c>
      <c r="I23" s="765">
        <f>188.57+68.02</f>
        <v>256.58999999999997</v>
      </c>
      <c r="J23" s="765">
        <f>188.57+68.02</f>
        <v>256.58999999999997</v>
      </c>
      <c r="K23" s="765">
        <f t="shared" si="0"/>
        <v>29.689999999999998</v>
      </c>
      <c r="L23" s="765">
        <f t="shared" si="0"/>
        <v>29.689999999999998</v>
      </c>
    </row>
    <row r="24" spans="1:13" ht="72">
      <c r="A24" s="558" t="s">
        <v>320</v>
      </c>
      <c r="B24" s="549" t="s">
        <v>433</v>
      </c>
      <c r="C24" s="769" t="s">
        <v>4388</v>
      </c>
      <c r="D24" s="770" t="s">
        <v>506</v>
      </c>
      <c r="E24" s="549">
        <v>5</v>
      </c>
      <c r="F24" s="549">
        <v>5</v>
      </c>
      <c r="G24" s="765">
        <v>576.6</v>
      </c>
      <c r="H24" s="765">
        <v>576.6</v>
      </c>
      <c r="I24" s="765">
        <v>237.56</v>
      </c>
      <c r="J24" s="765">
        <v>237.56</v>
      </c>
      <c r="K24" s="765">
        <f t="shared" si="0"/>
        <v>339.04</v>
      </c>
      <c r="L24" s="765">
        <f t="shared" si="0"/>
        <v>339.04</v>
      </c>
    </row>
    <row r="25" spans="1:13" ht="72">
      <c r="A25" s="558" t="s">
        <v>321</v>
      </c>
      <c r="B25" s="549" t="s">
        <v>433</v>
      </c>
      <c r="C25" s="766" t="s">
        <v>4188</v>
      </c>
      <c r="D25" s="549" t="s">
        <v>4462</v>
      </c>
      <c r="E25" s="767">
        <v>7</v>
      </c>
      <c r="F25" s="767">
        <v>7</v>
      </c>
      <c r="G25" s="768">
        <v>590.5</v>
      </c>
      <c r="H25" s="768">
        <v>590.5</v>
      </c>
      <c r="I25" s="768">
        <v>546</v>
      </c>
      <c r="J25" s="768">
        <v>546</v>
      </c>
      <c r="K25" s="765">
        <f t="shared" si="0"/>
        <v>44.5</v>
      </c>
      <c r="L25" s="765">
        <f t="shared" si="0"/>
        <v>44.5</v>
      </c>
      <c r="M25" s="583"/>
    </row>
    <row r="26" spans="1:13">
      <c r="A26" s="558" t="s">
        <v>322</v>
      </c>
      <c r="B26" s="171"/>
      <c r="C26" s="171"/>
      <c r="D26" s="771" t="s">
        <v>798</v>
      </c>
      <c r="E26" s="772">
        <v>14</v>
      </c>
      <c r="F26" s="772">
        <v>14</v>
      </c>
      <c r="G26" s="773">
        <v>628.03</v>
      </c>
      <c r="H26" s="773">
        <v>628.03</v>
      </c>
      <c r="I26" s="773">
        <v>584.51</v>
      </c>
      <c r="J26" s="773">
        <v>584.51</v>
      </c>
      <c r="K26" s="774">
        <f>G26-I26</f>
        <v>43.519999999999982</v>
      </c>
      <c r="L26" s="774">
        <f t="shared" si="0"/>
        <v>43.519999999999982</v>
      </c>
    </row>
    <row r="27" spans="1:13" ht="90">
      <c r="A27" s="558" t="s">
        <v>2633</v>
      </c>
      <c r="B27" s="777" t="s">
        <v>645</v>
      </c>
      <c r="C27" s="777" t="s">
        <v>4464</v>
      </c>
      <c r="D27" s="777" t="s">
        <v>798</v>
      </c>
      <c r="E27" s="201">
        <v>1</v>
      </c>
      <c r="F27" s="201">
        <v>1</v>
      </c>
      <c r="G27" s="201">
        <v>30.349</v>
      </c>
      <c r="H27" s="201">
        <v>30.349</v>
      </c>
      <c r="I27" s="201">
        <v>30.349</v>
      </c>
      <c r="J27" s="201">
        <v>30.349</v>
      </c>
      <c r="K27" s="201">
        <v>0</v>
      </c>
      <c r="L27" s="201">
        <f>H27-J27</f>
        <v>0</v>
      </c>
    </row>
    <row r="28" spans="1:13">
      <c r="A28" s="558" t="s">
        <v>2634</v>
      </c>
      <c r="B28" s="643"/>
      <c r="C28" s="187" t="s">
        <v>383</v>
      </c>
      <c r="D28" s="187" t="s">
        <v>4524</v>
      </c>
      <c r="E28" s="39">
        <v>1</v>
      </c>
      <c r="F28" s="39">
        <v>1</v>
      </c>
      <c r="G28" s="792">
        <v>505</v>
      </c>
      <c r="H28" s="792">
        <v>505</v>
      </c>
      <c r="I28" s="793">
        <v>250</v>
      </c>
      <c r="J28" s="793">
        <v>250</v>
      </c>
      <c r="K28" s="794">
        <v>255</v>
      </c>
      <c r="L28" s="653">
        <v>255</v>
      </c>
    </row>
    <row r="29" spans="1:13">
      <c r="A29" s="558" t="s">
        <v>281</v>
      </c>
      <c r="B29" s="643"/>
      <c r="C29" s="643"/>
      <c r="D29" s="795" t="s">
        <v>798</v>
      </c>
      <c r="E29" s="201">
        <v>1</v>
      </c>
      <c r="F29" s="201">
        <v>1</v>
      </c>
      <c r="G29" s="796">
        <v>102</v>
      </c>
      <c r="H29" s="796">
        <v>102</v>
      </c>
      <c r="I29" s="797">
        <v>102</v>
      </c>
      <c r="J29" s="797">
        <v>102</v>
      </c>
      <c r="K29" s="798">
        <v>0</v>
      </c>
      <c r="L29" s="798">
        <v>0</v>
      </c>
    </row>
    <row r="30" spans="1:13" ht="22.5">
      <c r="A30" s="558" t="s">
        <v>2635</v>
      </c>
      <c r="B30" s="686"/>
      <c r="C30" s="686" t="s">
        <v>4526</v>
      </c>
      <c r="D30" s="143" t="s">
        <v>655</v>
      </c>
      <c r="E30" s="143">
        <v>2</v>
      </c>
      <c r="F30" s="143">
        <v>0</v>
      </c>
      <c r="G30" s="143">
        <v>770.15</v>
      </c>
      <c r="H30" s="143">
        <v>0</v>
      </c>
      <c r="I30" s="143">
        <v>770.15</v>
      </c>
      <c r="J30" s="143">
        <v>0</v>
      </c>
      <c r="K30" s="143">
        <v>0</v>
      </c>
      <c r="L30" s="143">
        <v>0</v>
      </c>
    </row>
    <row r="31" spans="1:13" ht="22.5">
      <c r="A31" s="558" t="s">
        <v>2636</v>
      </c>
      <c r="B31" s="686"/>
      <c r="C31" s="686"/>
      <c r="D31" s="201" t="s">
        <v>4639</v>
      </c>
      <c r="E31" s="201">
        <v>1</v>
      </c>
      <c r="F31" s="201">
        <v>1</v>
      </c>
      <c r="G31" s="201">
        <v>92.07</v>
      </c>
      <c r="H31" s="201">
        <v>92.07</v>
      </c>
      <c r="I31" s="201">
        <v>92.07</v>
      </c>
      <c r="J31" s="201">
        <v>92.07</v>
      </c>
      <c r="K31" s="201">
        <v>0</v>
      </c>
      <c r="L31" s="201">
        <v>0</v>
      </c>
    </row>
    <row r="32" spans="1:13">
      <c r="A32" s="558" t="s">
        <v>2637</v>
      </c>
      <c r="B32" s="558"/>
      <c r="C32" s="558"/>
      <c r="D32" s="559"/>
      <c r="E32" s="148"/>
      <c r="F32" s="148"/>
      <c r="G32" s="584"/>
      <c r="H32" s="596"/>
      <c r="I32" s="596"/>
      <c r="J32" s="596"/>
      <c r="K32" s="633"/>
      <c r="L32" s="633"/>
    </row>
    <row r="33" spans="1:12">
      <c r="A33" s="558" t="s">
        <v>2638</v>
      </c>
      <c r="B33" s="558"/>
      <c r="C33" s="558"/>
      <c r="D33" s="558"/>
      <c r="E33" s="148"/>
      <c r="F33" s="148"/>
      <c r="G33" s="584"/>
      <c r="H33" s="596"/>
      <c r="I33" s="596"/>
      <c r="J33" s="596"/>
      <c r="K33" s="633"/>
      <c r="L33" s="633"/>
    </row>
    <row r="34" spans="1:12">
      <c r="A34" s="558" t="s">
        <v>323</v>
      </c>
      <c r="B34" s="147"/>
      <c r="C34" s="369"/>
      <c r="D34" s="147"/>
      <c r="E34" s="148"/>
      <c r="F34" s="148"/>
      <c r="G34" s="584"/>
      <c r="H34" s="596"/>
      <c r="I34" s="596"/>
      <c r="J34" s="596"/>
      <c r="K34" s="633"/>
      <c r="L34" s="633"/>
    </row>
    <row r="35" spans="1:12">
      <c r="A35" s="558" t="s">
        <v>2639</v>
      </c>
      <c r="B35" s="562"/>
      <c r="C35" s="562"/>
      <c r="D35" s="563"/>
      <c r="E35" s="576"/>
      <c r="F35" s="577"/>
      <c r="G35" s="586"/>
      <c r="H35" s="599"/>
      <c r="I35" s="599"/>
      <c r="J35" s="599"/>
      <c r="K35" s="633"/>
      <c r="L35" s="633"/>
    </row>
    <row r="36" spans="1:12">
      <c r="A36" s="558" t="s">
        <v>2640</v>
      </c>
      <c r="B36" s="562"/>
      <c r="C36" s="564"/>
      <c r="D36" s="565"/>
      <c r="E36" s="576"/>
      <c r="F36" s="577"/>
      <c r="G36" s="587"/>
      <c r="H36" s="599"/>
      <c r="I36" s="600"/>
      <c r="J36" s="599"/>
      <c r="K36" s="633"/>
      <c r="L36" s="633"/>
    </row>
    <row r="37" spans="1:12">
      <c r="A37" s="558" t="s">
        <v>2641</v>
      </c>
      <c r="B37" s="562"/>
      <c r="C37" s="566"/>
      <c r="D37" s="565"/>
      <c r="E37" s="576"/>
      <c r="F37" s="577"/>
      <c r="G37" s="587"/>
      <c r="H37" s="599"/>
      <c r="I37" s="600"/>
      <c r="J37" s="599"/>
      <c r="K37" s="633"/>
      <c r="L37" s="633"/>
    </row>
    <row r="38" spans="1:12">
      <c r="A38" s="558" t="s">
        <v>2642</v>
      </c>
      <c r="B38" s="562"/>
      <c r="C38" s="567"/>
      <c r="D38" s="565"/>
      <c r="E38" s="576"/>
      <c r="F38" s="577"/>
      <c r="G38" s="587"/>
      <c r="H38" s="599"/>
      <c r="I38" s="600"/>
      <c r="J38" s="599"/>
      <c r="K38" s="633"/>
      <c r="L38" s="633"/>
    </row>
    <row r="39" spans="1:12">
      <c r="A39" s="558" t="s">
        <v>2643</v>
      </c>
      <c r="B39" s="562"/>
      <c r="C39" s="562"/>
      <c r="D39" s="568"/>
      <c r="E39" s="578"/>
      <c r="F39" s="578"/>
      <c r="G39" s="588"/>
      <c r="H39" s="599"/>
      <c r="I39" s="601"/>
      <c r="J39" s="599"/>
      <c r="K39" s="633"/>
      <c r="L39" s="633"/>
    </row>
    <row r="40" spans="1:12">
      <c r="A40" s="558" t="s">
        <v>2644</v>
      </c>
      <c r="B40" s="562"/>
      <c r="C40" s="569"/>
      <c r="D40" s="569"/>
      <c r="E40" s="578"/>
      <c r="F40" s="578"/>
      <c r="G40" s="587"/>
      <c r="H40" s="599"/>
      <c r="I40" s="600"/>
      <c r="J40" s="599"/>
      <c r="K40" s="633"/>
      <c r="L40" s="633"/>
    </row>
    <row r="41" spans="1:12">
      <c r="A41" s="558" t="s">
        <v>2645</v>
      </c>
      <c r="B41" s="562"/>
      <c r="C41" s="570"/>
      <c r="D41" s="570"/>
      <c r="E41" s="578"/>
      <c r="F41" s="578"/>
      <c r="G41" s="587"/>
      <c r="H41" s="599"/>
      <c r="I41" s="600"/>
      <c r="J41" s="599"/>
      <c r="K41" s="633"/>
      <c r="L41" s="633"/>
    </row>
    <row r="42" spans="1:12">
      <c r="A42" s="558" t="s">
        <v>2646</v>
      </c>
      <c r="B42" s="562"/>
      <c r="C42" s="567"/>
      <c r="D42" s="566"/>
      <c r="E42" s="579"/>
      <c r="F42" s="579"/>
      <c r="G42" s="587"/>
      <c r="H42" s="599"/>
      <c r="I42" s="600"/>
      <c r="J42" s="599"/>
      <c r="K42" s="633"/>
      <c r="L42" s="633"/>
    </row>
    <row r="43" spans="1:12">
      <c r="A43" s="558" t="s">
        <v>2647</v>
      </c>
      <c r="B43" s="562"/>
      <c r="C43" s="567"/>
      <c r="D43" s="566"/>
      <c r="E43" s="579"/>
      <c r="F43" s="579"/>
      <c r="G43" s="587"/>
      <c r="H43" s="599"/>
      <c r="I43" s="600"/>
      <c r="J43" s="599"/>
      <c r="K43" s="633"/>
      <c r="L43" s="633"/>
    </row>
    <row r="44" spans="1:12">
      <c r="A44" s="558" t="s">
        <v>2648</v>
      </c>
      <c r="B44" s="562"/>
      <c r="C44" s="571"/>
      <c r="D44" s="571"/>
      <c r="E44" s="579"/>
      <c r="F44" s="579"/>
      <c r="G44" s="589"/>
      <c r="H44" s="599"/>
      <c r="I44" s="602"/>
      <c r="J44" s="599"/>
      <c r="K44" s="633"/>
      <c r="L44" s="633"/>
    </row>
    <row r="45" spans="1:12">
      <c r="A45" s="558" t="s">
        <v>2649</v>
      </c>
      <c r="B45" s="562"/>
      <c r="C45" s="571"/>
      <c r="D45" s="571"/>
      <c r="E45" s="579"/>
      <c r="F45" s="579"/>
      <c r="G45" s="587"/>
      <c r="H45" s="599"/>
      <c r="I45" s="600"/>
      <c r="J45" s="599"/>
      <c r="K45" s="633"/>
      <c r="L45" s="633"/>
    </row>
    <row r="46" spans="1:12">
      <c r="A46" s="558" t="s">
        <v>2650</v>
      </c>
      <c r="B46" s="562"/>
      <c r="C46" s="571"/>
      <c r="D46" s="571"/>
      <c r="E46" s="579"/>
      <c r="F46" s="579"/>
      <c r="G46" s="587"/>
      <c r="H46" s="599"/>
      <c r="I46" s="600"/>
      <c r="J46" s="599"/>
      <c r="K46" s="633"/>
      <c r="L46" s="633"/>
    </row>
    <row r="47" spans="1:12" s="186" customFormat="1" ht="44.25" customHeight="1">
      <c r="A47" s="558" t="s">
        <v>2651</v>
      </c>
      <c r="B47" s="562"/>
      <c r="C47" s="571"/>
      <c r="D47" s="571"/>
      <c r="E47" s="579"/>
      <c r="F47" s="579"/>
      <c r="G47" s="587"/>
      <c r="H47" s="599"/>
      <c r="I47" s="600"/>
      <c r="J47" s="599"/>
      <c r="K47" s="633"/>
      <c r="L47" s="633"/>
    </row>
    <row r="48" spans="1:12" s="199" customFormat="1" ht="12.75" customHeight="1">
      <c r="A48" s="558" t="s">
        <v>2652</v>
      </c>
      <c r="B48" s="562"/>
      <c r="C48" s="571"/>
      <c r="D48" s="571"/>
      <c r="E48" s="579"/>
      <c r="F48" s="579"/>
      <c r="G48" s="587"/>
      <c r="H48" s="599"/>
      <c r="I48" s="600"/>
      <c r="J48" s="599"/>
      <c r="K48" s="633"/>
      <c r="L48" s="633"/>
    </row>
    <row r="49" spans="1:12">
      <c r="A49" s="558" t="s">
        <v>2653</v>
      </c>
      <c r="B49" s="562"/>
      <c r="C49" s="570"/>
      <c r="D49" s="571"/>
      <c r="E49" s="580"/>
      <c r="F49" s="580"/>
      <c r="G49" s="587"/>
      <c r="H49" s="599"/>
      <c r="I49" s="600"/>
      <c r="J49" s="599"/>
      <c r="K49" s="633"/>
      <c r="L49" s="633"/>
    </row>
    <row r="50" spans="1:12">
      <c r="A50" s="558" t="s">
        <v>2654</v>
      </c>
      <c r="B50" s="562"/>
      <c r="C50" s="572"/>
      <c r="D50" s="567"/>
      <c r="E50" s="579"/>
      <c r="F50" s="579"/>
      <c r="G50" s="587"/>
      <c r="H50" s="599"/>
      <c r="I50" s="600"/>
      <c r="J50" s="599"/>
      <c r="K50" s="633"/>
      <c r="L50" s="633"/>
    </row>
    <row r="51" spans="1:12">
      <c r="A51" s="558" t="s">
        <v>2655</v>
      </c>
      <c r="B51" s="573"/>
      <c r="C51" s="574"/>
      <c r="D51" s="575"/>
      <c r="E51" s="581"/>
      <c r="F51" s="581"/>
      <c r="G51" s="590"/>
      <c r="H51" s="599"/>
      <c r="I51" s="603"/>
      <c r="J51" s="599"/>
      <c r="K51" s="633"/>
      <c r="L51" s="633"/>
    </row>
    <row r="52" spans="1:12">
      <c r="A52" s="558" t="s">
        <v>2656</v>
      </c>
      <c r="B52" s="573"/>
      <c r="C52" s="574"/>
      <c r="D52" s="574"/>
      <c r="E52" s="581"/>
      <c r="F52" s="581"/>
      <c r="G52" s="590"/>
      <c r="H52" s="599"/>
      <c r="I52" s="603"/>
      <c r="J52" s="599"/>
      <c r="K52" s="633"/>
      <c r="L52" s="633"/>
    </row>
    <row r="53" spans="1:12">
      <c r="A53" s="558" t="s">
        <v>2657</v>
      </c>
      <c r="B53" s="558"/>
      <c r="C53" s="367"/>
      <c r="D53" s="149"/>
      <c r="E53" s="204"/>
      <c r="F53" s="148"/>
      <c r="G53" s="584"/>
      <c r="H53" s="596"/>
      <c r="I53" s="596"/>
      <c r="J53" s="596"/>
      <c r="K53" s="633"/>
      <c r="L53" s="633"/>
    </row>
    <row r="54" spans="1:12">
      <c r="A54" s="558" t="s">
        <v>2658</v>
      </c>
      <c r="B54" s="558"/>
      <c r="C54" s="367"/>
      <c r="D54" s="149"/>
      <c r="E54" s="204"/>
      <c r="F54" s="549"/>
      <c r="G54" s="584"/>
      <c r="H54" s="596"/>
      <c r="I54" s="596"/>
      <c r="J54" s="596"/>
      <c r="K54" s="633"/>
      <c r="L54" s="633"/>
    </row>
    <row r="55" spans="1:12">
      <c r="A55" s="558" t="s">
        <v>2659</v>
      </c>
      <c r="B55" s="558"/>
      <c r="C55" s="558"/>
      <c r="D55" s="149"/>
      <c r="E55" s="204"/>
      <c r="F55" s="148"/>
      <c r="G55" s="584"/>
      <c r="H55" s="596"/>
      <c r="I55" s="596"/>
      <c r="J55" s="596"/>
      <c r="K55" s="633"/>
      <c r="L55" s="633"/>
    </row>
    <row r="56" spans="1:12">
      <c r="A56" s="558" t="s">
        <v>2660</v>
      </c>
      <c r="B56" s="558"/>
      <c r="C56" s="149"/>
      <c r="D56" s="149"/>
      <c r="E56" s="206"/>
      <c r="F56" s="205"/>
      <c r="G56" s="585"/>
      <c r="H56" s="597"/>
      <c r="I56" s="597"/>
      <c r="J56" s="597"/>
      <c r="K56" s="633"/>
      <c r="L56" s="633"/>
    </row>
    <row r="57" spans="1:12">
      <c r="A57" s="558" t="s">
        <v>2661</v>
      </c>
      <c r="B57" s="558"/>
      <c r="C57" s="558"/>
      <c r="D57" s="550"/>
      <c r="E57" s="204"/>
      <c r="F57" s="148"/>
      <c r="G57" s="584"/>
      <c r="H57" s="596"/>
      <c r="I57" s="596"/>
      <c r="J57" s="596"/>
      <c r="K57" s="633"/>
      <c r="L57" s="633"/>
    </row>
    <row r="58" spans="1:12">
      <c r="A58" s="558" t="s">
        <v>2662</v>
      </c>
      <c r="B58" s="558"/>
      <c r="C58" s="367"/>
      <c r="D58" s="149"/>
      <c r="E58" s="204"/>
      <c r="F58" s="549"/>
      <c r="G58" s="584"/>
      <c r="H58" s="596"/>
      <c r="I58" s="596"/>
      <c r="J58" s="596"/>
      <c r="K58" s="633"/>
      <c r="L58" s="633"/>
    </row>
    <row r="59" spans="1:12">
      <c r="A59" s="558" t="s">
        <v>2663</v>
      </c>
      <c r="B59" s="558"/>
      <c r="C59" s="367"/>
      <c r="D59" s="368"/>
      <c r="E59" s="204"/>
      <c r="F59" s="148"/>
      <c r="G59" s="584"/>
      <c r="H59" s="596"/>
      <c r="I59" s="596"/>
      <c r="J59" s="596"/>
      <c r="K59" s="633"/>
      <c r="L59" s="633"/>
    </row>
    <row r="60" spans="1:12">
      <c r="A60" s="558" t="s">
        <v>2664</v>
      </c>
      <c r="B60" s="558"/>
      <c r="C60" s="558"/>
      <c r="D60" s="149"/>
      <c r="E60" s="206"/>
      <c r="F60" s="205"/>
      <c r="G60" s="585"/>
      <c r="H60" s="597"/>
      <c r="I60" s="597"/>
      <c r="J60" s="597"/>
      <c r="K60" s="633"/>
      <c r="L60" s="633"/>
    </row>
    <row r="61" spans="1:12">
      <c r="A61" s="558" t="s">
        <v>2665</v>
      </c>
      <c r="B61" s="558"/>
      <c r="C61" s="367"/>
      <c r="D61" s="149"/>
      <c r="E61" s="204"/>
      <c r="F61" s="148"/>
      <c r="G61" s="584"/>
      <c r="H61" s="596"/>
      <c r="I61" s="596"/>
      <c r="J61" s="596"/>
      <c r="K61" s="633"/>
      <c r="L61" s="633"/>
    </row>
    <row r="62" spans="1:12">
      <c r="A62" s="558" t="s">
        <v>2666</v>
      </c>
      <c r="B62" s="558"/>
      <c r="C62" s="367"/>
      <c r="D62" s="149"/>
      <c r="E62" s="551"/>
      <c r="F62" s="205"/>
      <c r="G62" s="585"/>
      <c r="H62" s="597"/>
      <c r="I62" s="597"/>
      <c r="J62" s="597"/>
      <c r="K62" s="633"/>
      <c r="L62" s="633"/>
    </row>
    <row r="63" spans="1:12">
      <c r="A63" s="558" t="s">
        <v>2667</v>
      </c>
      <c r="B63" s="558"/>
      <c r="C63" s="149"/>
      <c r="D63" s="149"/>
      <c r="E63" s="206"/>
      <c r="F63" s="205"/>
      <c r="G63" s="585"/>
      <c r="H63" s="597"/>
      <c r="I63" s="597"/>
      <c r="J63" s="597"/>
      <c r="K63" s="633"/>
      <c r="L63" s="633"/>
    </row>
    <row r="64" spans="1:12">
      <c r="A64" s="558" t="s">
        <v>2668</v>
      </c>
      <c r="B64" s="558"/>
      <c r="C64" s="367"/>
      <c r="D64" s="552"/>
      <c r="E64" s="204"/>
      <c r="F64" s="549"/>
      <c r="G64" s="584"/>
      <c r="H64" s="596"/>
      <c r="I64" s="596"/>
      <c r="J64" s="596"/>
      <c r="K64" s="633"/>
      <c r="L64" s="633"/>
    </row>
    <row r="65" spans="1:12">
      <c r="A65" s="558" t="s">
        <v>2669</v>
      </c>
      <c r="B65" s="558"/>
      <c r="C65" s="367"/>
      <c r="D65" s="149"/>
      <c r="E65" s="204"/>
      <c r="F65" s="148"/>
      <c r="G65" s="584"/>
      <c r="H65" s="596"/>
      <c r="I65" s="596"/>
      <c r="J65" s="596"/>
      <c r="K65" s="633"/>
      <c r="L65" s="633"/>
    </row>
    <row r="66" spans="1:12">
      <c r="A66" s="558" t="s">
        <v>2670</v>
      </c>
      <c r="B66" s="558"/>
      <c r="C66" s="149"/>
      <c r="D66" s="149"/>
      <c r="E66" s="204"/>
      <c r="F66" s="148"/>
      <c r="G66" s="584"/>
      <c r="H66" s="596"/>
      <c r="I66" s="596"/>
      <c r="J66" s="596"/>
      <c r="K66" s="633"/>
      <c r="L66" s="633"/>
    </row>
    <row r="67" spans="1:12">
      <c r="A67" s="558" t="s">
        <v>2671</v>
      </c>
      <c r="B67" s="558"/>
      <c r="C67" s="367"/>
      <c r="D67" s="149"/>
      <c r="E67" s="204"/>
      <c r="F67" s="148"/>
      <c r="G67" s="584"/>
      <c r="H67" s="596"/>
      <c r="I67" s="596"/>
      <c r="J67" s="596"/>
      <c r="K67" s="633"/>
      <c r="L67" s="633"/>
    </row>
    <row r="68" spans="1:12">
      <c r="A68" s="558" t="s">
        <v>2672</v>
      </c>
      <c r="B68" s="558"/>
      <c r="C68" s="553"/>
      <c r="D68" s="554"/>
      <c r="E68" s="204"/>
      <c r="F68" s="148"/>
      <c r="G68" s="584"/>
      <c r="H68" s="596"/>
      <c r="I68" s="596"/>
      <c r="J68" s="596"/>
      <c r="K68" s="633"/>
      <c r="L68" s="633"/>
    </row>
    <row r="69" spans="1:12">
      <c r="A69" s="558" t="s">
        <v>2673</v>
      </c>
      <c r="B69" s="558"/>
      <c r="C69" s="367"/>
      <c r="D69" s="149"/>
      <c r="E69" s="204"/>
      <c r="F69" s="148"/>
      <c r="G69" s="584"/>
      <c r="H69" s="596"/>
      <c r="I69" s="596"/>
      <c r="J69" s="596"/>
      <c r="K69" s="633"/>
      <c r="L69" s="633"/>
    </row>
    <row r="70" spans="1:12">
      <c r="A70" s="558" t="s">
        <v>2674</v>
      </c>
      <c r="B70" s="558"/>
      <c r="C70" s="560"/>
      <c r="D70" s="373"/>
      <c r="E70" s="555"/>
      <c r="F70" s="148"/>
      <c r="G70" s="591"/>
      <c r="H70" s="604"/>
      <c r="I70" s="604"/>
      <c r="J70" s="604"/>
      <c r="K70" s="633"/>
      <c r="L70" s="633"/>
    </row>
    <row r="71" spans="1:12">
      <c r="A71" s="558" t="s">
        <v>2675</v>
      </c>
      <c r="B71" s="558"/>
      <c r="C71" s="556"/>
      <c r="D71" s="149"/>
      <c r="E71" s="204"/>
      <c r="F71" s="148"/>
      <c r="G71" s="584"/>
      <c r="H71" s="596"/>
      <c r="I71" s="596"/>
      <c r="J71" s="596"/>
      <c r="K71" s="633"/>
      <c r="L71" s="633"/>
    </row>
    <row r="72" spans="1:12">
      <c r="A72" s="558" t="s">
        <v>2676</v>
      </c>
      <c r="B72" s="558"/>
      <c r="C72" s="367"/>
      <c r="D72" s="149"/>
      <c r="E72" s="557"/>
      <c r="F72" s="549"/>
      <c r="G72" s="592"/>
      <c r="H72" s="605"/>
      <c r="I72" s="605"/>
      <c r="J72" s="605"/>
      <c r="K72" s="633"/>
      <c r="L72" s="633"/>
    </row>
    <row r="73" spans="1:12">
      <c r="A73" s="558" t="s">
        <v>2677</v>
      </c>
      <c r="B73" s="558"/>
      <c r="C73" s="369"/>
      <c r="D73" s="149"/>
      <c r="E73" s="148"/>
      <c r="F73" s="148"/>
      <c r="G73" s="584"/>
      <c r="H73" s="596"/>
      <c r="I73" s="596"/>
      <c r="J73" s="596"/>
      <c r="K73" s="633"/>
      <c r="L73" s="633"/>
    </row>
    <row r="74" spans="1:12">
      <c r="A74" s="558" t="s">
        <v>2678</v>
      </c>
      <c r="B74" s="558"/>
      <c r="C74" s="558"/>
      <c r="D74" s="559"/>
      <c r="E74" s="148"/>
      <c r="F74" s="148"/>
      <c r="G74" s="584"/>
      <c r="H74" s="596"/>
      <c r="I74" s="596"/>
      <c r="J74" s="596"/>
      <c r="K74" s="633"/>
      <c r="L74" s="633"/>
    </row>
    <row r="75" spans="1:12">
      <c r="A75" s="558" t="s">
        <v>2679</v>
      </c>
      <c r="B75" s="558"/>
      <c r="C75" s="558"/>
      <c r="D75" s="559"/>
      <c r="E75" s="148"/>
      <c r="F75" s="148"/>
      <c r="G75" s="584"/>
      <c r="H75" s="596"/>
      <c r="I75" s="596"/>
      <c r="J75" s="596"/>
      <c r="K75" s="633"/>
      <c r="L75" s="633"/>
    </row>
    <row r="76" spans="1:12" ht="12.75" thickBot="1">
      <c r="A76" s="558" t="s">
        <v>2680</v>
      </c>
      <c r="B76" s="561"/>
      <c r="C76" s="560"/>
      <c r="D76" s="561"/>
      <c r="E76" s="203"/>
      <c r="F76" s="203"/>
      <c r="G76" s="593"/>
      <c r="H76" s="606"/>
      <c r="I76" s="607"/>
      <c r="J76" s="608"/>
      <c r="K76" s="633"/>
      <c r="L76" s="633"/>
    </row>
    <row r="77" spans="1:12">
      <c r="A77" s="558" t="s">
        <v>2681</v>
      </c>
      <c r="B77" s="156"/>
      <c r="C77" s="156"/>
      <c r="D77" s="156"/>
      <c r="E77" s="148"/>
      <c r="F77" s="148"/>
      <c r="G77" s="594"/>
      <c r="H77" s="609"/>
      <c r="I77" s="609"/>
      <c r="J77" s="609"/>
      <c r="K77" s="633"/>
      <c r="L77" s="633"/>
    </row>
  </sheetData>
  <mergeCells count="10">
    <mergeCell ref="A6:A7"/>
    <mergeCell ref="C3:J3"/>
    <mergeCell ref="K6:L6"/>
    <mergeCell ref="B6:B7"/>
    <mergeCell ref="C6:C7"/>
    <mergeCell ref="I6:J6"/>
    <mergeCell ref="D6:D7"/>
    <mergeCell ref="D5:H5"/>
    <mergeCell ref="E6:F6"/>
    <mergeCell ref="G6:H6"/>
  </mergeCells>
  <dataValidations count="2">
    <dataValidation type="list" allowBlank="1" showInputMessage="1" showErrorMessage="1" sqref="D50:D52">
      <formula1>АНЯ</formula1>
    </dataValidation>
    <dataValidation type="list" allowBlank="1" showInputMessage="1" showErrorMessage="1" sqref="D32">
      <formula1>учреждение</formula1>
    </dataValidation>
  </dataValidations>
  <pageMargins left="0.70866141732283472" right="0.70866141732283472" top="0.74803149606299213" bottom="0.74803149606299213" header="0.31496062992125984" footer="0.31496062992125984"/>
  <pageSetup paperSize="9" scale="71" fitToHeight="100" orientation="landscape" r:id="rId1"/>
</worksheet>
</file>

<file path=xl/worksheets/sheet12.xml><?xml version="1.0" encoding="utf-8"?>
<worksheet xmlns="http://schemas.openxmlformats.org/spreadsheetml/2006/main" xmlns:r="http://schemas.openxmlformats.org/officeDocument/2006/relationships">
  <sheetPr codeName="Лист12">
    <tabColor rgb="FF92D050"/>
  </sheetPr>
  <dimension ref="A1:K18"/>
  <sheetViews>
    <sheetView topLeftCell="A4" workbookViewId="0">
      <selection activeCell="E19" sqref="E19"/>
    </sheetView>
  </sheetViews>
  <sheetFormatPr defaultRowHeight="12.75"/>
  <cols>
    <col min="1" max="1" width="43.85546875" style="10" customWidth="1"/>
    <col min="2" max="2" width="13.7109375" style="10" customWidth="1"/>
    <col min="3" max="3" width="16" style="10" customWidth="1"/>
    <col min="4" max="4" width="14.5703125" style="8" customWidth="1"/>
    <col min="5" max="5" width="16.7109375" style="8" customWidth="1"/>
    <col min="6" max="6" width="15.42578125" style="8" customWidth="1"/>
    <col min="7" max="7" width="17.5703125" style="8" customWidth="1"/>
    <col min="8" max="8" width="15.140625" style="8" customWidth="1"/>
    <col min="9" max="9" width="13.42578125" style="8" customWidth="1"/>
    <col min="10" max="10" width="13.5703125" style="8" customWidth="1"/>
    <col min="11" max="11" width="22.7109375" style="8" customWidth="1"/>
    <col min="12" max="16384" width="9.140625" style="8"/>
  </cols>
  <sheetData>
    <row r="1" spans="1:11" ht="12.75" customHeight="1">
      <c r="G1" s="69" t="s">
        <v>176</v>
      </c>
    </row>
    <row r="2" spans="1:11" ht="12.75" customHeight="1">
      <c r="J2" s="70"/>
      <c r="K2" s="70"/>
    </row>
    <row r="3" spans="1:11" ht="15.75" customHeight="1">
      <c r="A3" s="947" t="s">
        <v>3934</v>
      </c>
      <c r="B3" s="947"/>
      <c r="C3" s="947"/>
      <c r="D3" s="947"/>
      <c r="E3" s="947"/>
      <c r="F3" s="947"/>
      <c r="G3" s="947"/>
      <c r="H3" s="2"/>
      <c r="I3" s="2"/>
      <c r="J3" s="2"/>
    </row>
    <row r="4" spans="1:11" s="3" customFormat="1" ht="15.75">
      <c r="A4" s="71" t="s">
        <v>113</v>
      </c>
      <c r="B4" s="955" t="s">
        <v>288</v>
      </c>
      <c r="C4" s="955"/>
      <c r="D4" s="955"/>
      <c r="E4" s="955"/>
      <c r="F4" s="955"/>
      <c r="G4" s="73"/>
      <c r="H4" s="73"/>
      <c r="I4" s="73"/>
      <c r="J4" s="73"/>
    </row>
    <row r="5" spans="1:11" s="3" customFormat="1" ht="15" customHeight="1">
      <c r="D5" s="41" t="s">
        <v>117</v>
      </c>
      <c r="E5" s="74"/>
      <c r="F5" s="74"/>
      <c r="G5" s="74"/>
      <c r="H5" s="74"/>
      <c r="I5" s="74"/>
      <c r="J5" s="74"/>
      <c r="K5" s="74"/>
    </row>
    <row r="6" spans="1:11" s="3" customFormat="1" ht="15" customHeight="1">
      <c r="D6" s="41"/>
      <c r="E6" s="41"/>
      <c r="F6" s="41"/>
      <c r="G6" s="41"/>
    </row>
    <row r="7" spans="1:11" s="3" customFormat="1" ht="48" customHeight="1">
      <c r="A7" s="1018" t="s">
        <v>168</v>
      </c>
      <c r="B7" s="1020" t="s">
        <v>169</v>
      </c>
      <c r="C7" s="1021"/>
      <c r="D7" s="1020" t="s">
        <v>170</v>
      </c>
      <c r="E7" s="1021"/>
      <c r="F7" s="1020" t="s">
        <v>171</v>
      </c>
      <c r="G7" s="1021"/>
    </row>
    <row r="8" spans="1:11" ht="75.75" customHeight="1">
      <c r="A8" s="1019"/>
      <c r="B8" s="75" t="s">
        <v>163</v>
      </c>
      <c r="C8" s="76" t="s">
        <v>172</v>
      </c>
      <c r="D8" s="75" t="s">
        <v>163</v>
      </c>
      <c r="E8" s="76" t="s">
        <v>173</v>
      </c>
      <c r="F8" s="75" t="s">
        <v>163</v>
      </c>
      <c r="G8" s="76" t="s">
        <v>174</v>
      </c>
      <c r="H8" s="77"/>
      <c r="I8" s="77"/>
      <c r="J8" s="78"/>
      <c r="K8" s="77"/>
    </row>
    <row r="9" spans="1:11">
      <c r="A9" s="92" t="s">
        <v>10</v>
      </c>
      <c r="B9" s="92" t="s">
        <v>11</v>
      </c>
      <c r="C9" s="92" t="s">
        <v>15</v>
      </c>
      <c r="D9" s="92" t="s">
        <v>16</v>
      </c>
      <c r="E9" s="92" t="s">
        <v>34</v>
      </c>
      <c r="F9" s="92" t="s">
        <v>128</v>
      </c>
      <c r="G9" s="92" t="s">
        <v>129</v>
      </c>
      <c r="H9" s="79"/>
      <c r="I9" s="79"/>
      <c r="J9" s="79"/>
      <c r="K9" s="79"/>
    </row>
    <row r="10" spans="1:11" ht="48.75" customHeight="1">
      <c r="A10" s="93" t="s">
        <v>177</v>
      </c>
      <c r="B10" s="114">
        <v>3</v>
      </c>
      <c r="C10" s="115">
        <v>52.97</v>
      </c>
      <c r="D10" s="91">
        <v>1</v>
      </c>
      <c r="E10" s="118">
        <v>27.5</v>
      </c>
      <c r="F10" s="91">
        <v>0</v>
      </c>
      <c r="G10" s="118">
        <v>0</v>
      </c>
      <c r="H10" s="79"/>
      <c r="I10" s="79"/>
      <c r="J10" s="79"/>
      <c r="K10" s="79"/>
    </row>
    <row r="11" spans="1:11" ht="31.5">
      <c r="A11" s="93" t="s">
        <v>178</v>
      </c>
      <c r="B11" s="114">
        <v>1</v>
      </c>
      <c r="C11" s="115">
        <v>70.900000000000006</v>
      </c>
      <c r="D11" s="91">
        <v>1</v>
      </c>
      <c r="E11" s="118">
        <v>38.64</v>
      </c>
      <c r="F11" s="91">
        <v>0</v>
      </c>
      <c r="G11" s="118">
        <v>0</v>
      </c>
      <c r="H11" s="79"/>
      <c r="I11" s="79"/>
      <c r="J11" s="79"/>
      <c r="K11" s="79"/>
    </row>
    <row r="12" spans="1:11" ht="120" customHeight="1">
      <c r="A12" s="93" t="s">
        <v>175</v>
      </c>
      <c r="B12" s="114">
        <v>8</v>
      </c>
      <c r="C12" s="115">
        <v>2437.5700000000002</v>
      </c>
      <c r="D12" s="91">
        <v>3</v>
      </c>
      <c r="E12" s="118">
        <v>2121.7200000000003</v>
      </c>
      <c r="F12" s="91">
        <v>0</v>
      </c>
      <c r="G12" s="118">
        <v>0</v>
      </c>
      <c r="H12" s="79"/>
      <c r="I12" s="79"/>
      <c r="J12" s="79"/>
      <c r="K12" s="79"/>
    </row>
    <row r="13" spans="1:11">
      <c r="C13" s="18"/>
    </row>
    <row r="14" spans="1:11">
      <c r="C14" s="18"/>
    </row>
    <row r="15" spans="1:11" ht="12" customHeight="1"/>
    <row r="16" spans="1:11" ht="25.5">
      <c r="A16" s="37" t="s">
        <v>80</v>
      </c>
      <c r="B16" s="37"/>
      <c r="C16" s="81"/>
      <c r="D16" s="8" t="s">
        <v>289</v>
      </c>
      <c r="F16" s="82"/>
      <c r="G16" s="82"/>
    </row>
    <row r="17" spans="1:7" ht="12.75" customHeight="1">
      <c r="A17" s="7"/>
      <c r="B17" s="7"/>
      <c r="C17" s="9" t="s">
        <v>115</v>
      </c>
      <c r="F17" s="9"/>
      <c r="G17" s="9"/>
    </row>
    <row r="18" spans="1:7">
      <c r="A18" s="37" t="s">
        <v>290</v>
      </c>
      <c r="B18" s="37"/>
      <c r="C18" s="8"/>
    </row>
  </sheetData>
  <mergeCells count="6">
    <mergeCell ref="A3:G3"/>
    <mergeCell ref="B4:F4"/>
    <mergeCell ref="A7:A8"/>
    <mergeCell ref="B7:C7"/>
    <mergeCell ref="D7:E7"/>
    <mergeCell ref="F7:G7"/>
  </mergeCells>
  <pageMargins left="0.70866141732283472" right="0.70866141732283472" top="0.74803149606299213" bottom="0.74803149606299213" header="0.31496062992125984" footer="0.31496062992125984"/>
  <pageSetup paperSize="9" scale="80" fitToHeight="100" orientation="landscape" r:id="rId1"/>
</worksheet>
</file>

<file path=xl/worksheets/sheet2.xml><?xml version="1.0" encoding="utf-8"?>
<worksheet xmlns="http://schemas.openxmlformats.org/spreadsheetml/2006/main" xmlns:r="http://schemas.openxmlformats.org/officeDocument/2006/relationships">
  <sheetPr codeName="Лист2">
    <tabColor rgb="FF92D050"/>
    <pageSetUpPr fitToPage="1"/>
  </sheetPr>
  <dimension ref="A1:X27"/>
  <sheetViews>
    <sheetView zoomScale="82" zoomScaleNormal="82" workbookViewId="0">
      <selection activeCell="P30" sqref="P30"/>
    </sheetView>
  </sheetViews>
  <sheetFormatPr defaultRowHeight="12.75"/>
  <cols>
    <col min="1" max="1" width="6.28515625" style="10" customWidth="1"/>
    <col min="2" max="2" width="25.28515625" style="8" customWidth="1"/>
    <col min="3" max="3" width="9.140625" style="8" customWidth="1"/>
    <col min="4" max="4" width="7.140625" style="8" customWidth="1"/>
    <col min="5" max="5" width="8" style="8" customWidth="1"/>
    <col min="6" max="6" width="9.140625" style="8" customWidth="1"/>
    <col min="7" max="7" width="10.42578125" style="8" customWidth="1"/>
    <col min="8" max="8" width="8.28515625" style="8" customWidth="1"/>
    <col min="9" max="9" width="9" style="8" customWidth="1"/>
    <col min="10" max="10" width="7.5703125" style="8" customWidth="1"/>
    <col min="11" max="11" width="6.7109375" style="8" customWidth="1"/>
    <col min="12" max="12" width="6.42578125" style="8" customWidth="1"/>
    <col min="13" max="13" width="9.5703125" style="8" customWidth="1"/>
    <col min="14" max="14" width="8.140625" style="8" customWidth="1"/>
    <col min="15" max="15" width="8.42578125" style="8" customWidth="1"/>
    <col min="16" max="16" width="14.42578125" style="8" customWidth="1"/>
    <col min="17" max="17" width="13" style="8" customWidth="1"/>
    <col min="18" max="19" width="13.140625" style="8" customWidth="1"/>
    <col min="20" max="20" width="12.28515625" style="8" customWidth="1"/>
    <col min="21" max="21" width="12.7109375" style="8" customWidth="1"/>
    <col min="22" max="22" width="13" style="8" customWidth="1"/>
    <col min="23" max="23" width="13.140625" style="8" customWidth="1"/>
    <col min="24" max="24" width="29.5703125" style="8" hidden="1" customWidth="1"/>
    <col min="25" max="16384" width="9.140625" style="8"/>
  </cols>
  <sheetData>
    <row r="1" spans="1:24" ht="12.75" customHeight="1">
      <c r="U1" s="909" t="s">
        <v>179</v>
      </c>
      <c r="V1" s="909"/>
    </row>
    <row r="2" spans="1:24" s="20" customFormat="1" ht="15.75">
      <c r="A2" s="19"/>
      <c r="B2" s="923" t="s">
        <v>4779</v>
      </c>
      <c r="C2" s="923"/>
      <c r="D2" s="923"/>
      <c r="E2" s="923"/>
      <c r="F2" s="923"/>
      <c r="G2" s="923"/>
      <c r="H2" s="923"/>
      <c r="I2" s="923"/>
      <c r="J2" s="923"/>
      <c r="K2" s="923"/>
      <c r="L2" s="923"/>
      <c r="M2" s="923"/>
      <c r="N2" s="923"/>
      <c r="O2" s="923"/>
      <c r="P2" s="923"/>
      <c r="Q2" s="923"/>
      <c r="R2" s="923"/>
      <c r="S2" s="923"/>
      <c r="T2" s="923"/>
      <c r="U2" s="923"/>
      <c r="V2" s="923"/>
    </row>
    <row r="3" spans="1:24" s="22" customFormat="1" ht="15.75" customHeight="1">
      <c r="A3" s="21"/>
      <c r="C3" s="23"/>
      <c r="D3" s="23"/>
      <c r="E3" s="23"/>
      <c r="F3" s="23"/>
      <c r="G3" s="23"/>
      <c r="H3" s="23"/>
      <c r="I3" s="23" t="s">
        <v>22</v>
      </c>
      <c r="J3" s="924" t="s">
        <v>288</v>
      </c>
      <c r="K3" s="924"/>
      <c r="L3" s="924"/>
      <c r="M3" s="924"/>
      <c r="N3" s="924"/>
      <c r="O3" s="924"/>
      <c r="P3" s="924"/>
      <c r="Q3" s="23"/>
      <c r="R3" s="23"/>
      <c r="S3" s="23"/>
      <c r="T3" s="23"/>
      <c r="U3" s="23"/>
      <c r="V3" s="23"/>
      <c r="W3" s="23"/>
    </row>
    <row r="4" spans="1:24" s="20" customFormat="1" ht="15" customHeight="1">
      <c r="A4" s="19"/>
      <c r="B4" s="24"/>
      <c r="C4" s="24"/>
      <c r="D4" s="24"/>
      <c r="E4" s="24"/>
      <c r="F4" s="24"/>
      <c r="G4" s="24"/>
      <c r="H4" s="24"/>
      <c r="I4" s="925" t="s">
        <v>3</v>
      </c>
      <c r="J4" s="925"/>
      <c r="K4" s="925"/>
      <c r="L4" s="925"/>
      <c r="M4" s="925"/>
      <c r="N4" s="925"/>
      <c r="O4" s="925"/>
      <c r="P4" s="925"/>
      <c r="Q4" s="925"/>
      <c r="R4" s="24"/>
      <c r="S4" s="24"/>
      <c r="T4" s="24"/>
      <c r="U4" s="24"/>
      <c r="V4" s="24"/>
      <c r="W4" s="24"/>
    </row>
    <row r="5" spans="1:24" s="20" customFormat="1" ht="5.25" customHeight="1">
      <c r="A5" s="19"/>
      <c r="B5" s="24"/>
      <c r="C5" s="24"/>
      <c r="D5" s="24"/>
      <c r="E5" s="24"/>
      <c r="F5" s="24"/>
      <c r="G5" s="24"/>
      <c r="H5" s="24"/>
      <c r="I5" s="24"/>
      <c r="J5" s="24"/>
      <c r="K5" s="24"/>
      <c r="L5" s="24"/>
      <c r="M5" s="24"/>
      <c r="N5" s="24"/>
      <c r="O5" s="24"/>
      <c r="P5" s="24"/>
      <c r="Q5" s="24"/>
      <c r="R5" s="24"/>
      <c r="S5" s="24"/>
      <c r="T5" s="24"/>
      <c r="U5" s="24"/>
      <c r="V5" s="24"/>
      <c r="W5" s="24"/>
    </row>
    <row r="6" spans="1:24" ht="21.75" customHeight="1">
      <c r="A6" s="914" t="s">
        <v>1</v>
      </c>
      <c r="B6" s="915" t="s">
        <v>182</v>
      </c>
      <c r="C6" s="913" t="s">
        <v>183</v>
      </c>
      <c r="D6" s="913" t="s">
        <v>99</v>
      </c>
      <c r="E6" s="913"/>
      <c r="F6" s="913" t="s">
        <v>54</v>
      </c>
      <c r="G6" s="913" t="s">
        <v>32</v>
      </c>
      <c r="H6" s="913" t="s">
        <v>30</v>
      </c>
      <c r="I6" s="913"/>
      <c r="J6" s="913"/>
      <c r="K6" s="913"/>
      <c r="L6" s="913"/>
      <c r="M6" s="910" t="s">
        <v>70</v>
      </c>
      <c r="N6" s="919" t="s">
        <v>79</v>
      </c>
      <c r="O6" s="920"/>
      <c r="P6" s="920"/>
      <c r="Q6" s="920"/>
      <c r="R6" s="921"/>
      <c r="S6" s="910" t="s">
        <v>124</v>
      </c>
      <c r="T6" s="913" t="s">
        <v>125</v>
      </c>
      <c r="U6" s="915" t="s">
        <v>0</v>
      </c>
      <c r="V6" s="915"/>
      <c r="W6" s="910" t="s">
        <v>184</v>
      </c>
      <c r="X6" s="910" t="s">
        <v>244</v>
      </c>
    </row>
    <row r="7" spans="1:24">
      <c r="A7" s="914"/>
      <c r="B7" s="915"/>
      <c r="C7" s="913"/>
      <c r="D7" s="913"/>
      <c r="E7" s="913"/>
      <c r="F7" s="913"/>
      <c r="G7" s="913"/>
      <c r="H7" s="910" t="s">
        <v>100</v>
      </c>
      <c r="I7" s="910" t="s">
        <v>101</v>
      </c>
      <c r="J7" s="913" t="s">
        <v>17</v>
      </c>
      <c r="K7" s="913"/>
      <c r="L7" s="913"/>
      <c r="M7" s="911"/>
      <c r="N7" s="910" t="s">
        <v>100</v>
      </c>
      <c r="O7" s="910" t="s">
        <v>101</v>
      </c>
      <c r="P7" s="913" t="s">
        <v>17</v>
      </c>
      <c r="Q7" s="913"/>
      <c r="R7" s="913"/>
      <c r="S7" s="911"/>
      <c r="T7" s="913"/>
      <c r="U7" s="915" t="s">
        <v>78</v>
      </c>
      <c r="V7" s="917" t="s">
        <v>19</v>
      </c>
      <c r="W7" s="911"/>
      <c r="X7" s="911"/>
    </row>
    <row r="8" spans="1:24" ht="81.75" customHeight="1">
      <c r="A8" s="914"/>
      <c r="B8" s="915"/>
      <c r="C8" s="913"/>
      <c r="D8" s="65" t="s">
        <v>100</v>
      </c>
      <c r="E8" s="65" t="s">
        <v>111</v>
      </c>
      <c r="F8" s="913"/>
      <c r="G8" s="913"/>
      <c r="H8" s="912"/>
      <c r="I8" s="912"/>
      <c r="J8" s="65" t="s">
        <v>71</v>
      </c>
      <c r="K8" s="65" t="s">
        <v>108</v>
      </c>
      <c r="L8" s="65" t="s">
        <v>72</v>
      </c>
      <c r="M8" s="912"/>
      <c r="N8" s="912"/>
      <c r="O8" s="912"/>
      <c r="P8" s="65" t="s">
        <v>106</v>
      </c>
      <c r="Q8" s="65" t="s">
        <v>107</v>
      </c>
      <c r="R8" s="65" t="s">
        <v>109</v>
      </c>
      <c r="S8" s="912"/>
      <c r="T8" s="913"/>
      <c r="U8" s="915"/>
      <c r="V8" s="918"/>
      <c r="W8" s="912"/>
      <c r="X8" s="912"/>
    </row>
    <row r="9" spans="1:24" s="11" customFormat="1" ht="30" customHeight="1">
      <c r="A9" s="13">
        <v>1</v>
      </c>
      <c r="B9" s="14">
        <v>2</v>
      </c>
      <c r="C9" s="14">
        <v>3</v>
      </c>
      <c r="D9" s="14">
        <v>4</v>
      </c>
      <c r="E9" s="14">
        <v>5</v>
      </c>
      <c r="F9" s="14">
        <v>6</v>
      </c>
      <c r="G9" s="14">
        <v>7</v>
      </c>
      <c r="H9" s="14">
        <v>8</v>
      </c>
      <c r="I9" s="14" t="s">
        <v>185</v>
      </c>
      <c r="J9" s="14">
        <v>10</v>
      </c>
      <c r="K9" s="14">
        <v>11</v>
      </c>
      <c r="L9" s="14">
        <v>12</v>
      </c>
      <c r="M9" s="14">
        <v>13</v>
      </c>
      <c r="N9" s="14">
        <v>14</v>
      </c>
      <c r="O9" s="14" t="s">
        <v>186</v>
      </c>
      <c r="P9" s="14">
        <v>16</v>
      </c>
      <c r="Q9" s="14">
        <v>17</v>
      </c>
      <c r="R9" s="14">
        <v>18</v>
      </c>
      <c r="S9" s="14">
        <v>19</v>
      </c>
      <c r="T9" s="14">
        <v>20</v>
      </c>
      <c r="U9" s="14" t="s">
        <v>187</v>
      </c>
      <c r="V9" s="14" t="s">
        <v>188</v>
      </c>
      <c r="W9" s="14">
        <v>22</v>
      </c>
      <c r="X9" s="14">
        <v>23</v>
      </c>
    </row>
    <row r="10" spans="1:24" ht="31.5">
      <c r="A10" s="44" t="s">
        <v>10</v>
      </c>
      <c r="B10" s="38" t="s">
        <v>181</v>
      </c>
      <c r="C10" s="29">
        <f>SUM(C11:C14)</f>
        <v>218</v>
      </c>
      <c r="D10" s="29">
        <f>SUM(D11:D14)</f>
        <v>117</v>
      </c>
      <c r="E10" s="29">
        <f>SUM(E11:E14)</f>
        <v>30</v>
      </c>
      <c r="F10" s="29">
        <f>SUM(F11:F14)</f>
        <v>57</v>
      </c>
      <c r="G10" s="36">
        <f>F10/I10</f>
        <v>1.9</v>
      </c>
      <c r="H10" s="29">
        <f t="shared" ref="H10:T10" si="0">SUM(H11:H14)</f>
        <v>117</v>
      </c>
      <c r="I10" s="29">
        <f t="shared" si="0"/>
        <v>30</v>
      </c>
      <c r="J10" s="29">
        <f t="shared" si="0"/>
        <v>10</v>
      </c>
      <c r="K10" s="29">
        <f t="shared" si="0"/>
        <v>17</v>
      </c>
      <c r="L10" s="29">
        <f t="shared" si="0"/>
        <v>3</v>
      </c>
      <c r="M10" s="29">
        <f t="shared" si="0"/>
        <v>8</v>
      </c>
      <c r="N10" s="30">
        <f t="shared" si="0"/>
        <v>119765.955</v>
      </c>
      <c r="O10" s="30">
        <f t="shared" si="0"/>
        <v>17547.205000000002</v>
      </c>
      <c r="P10" s="30">
        <f t="shared" si="0"/>
        <v>14740.67</v>
      </c>
      <c r="Q10" s="30">
        <f t="shared" si="0"/>
        <v>2784.0650000000001</v>
      </c>
      <c r="R10" s="30">
        <f t="shared" si="0"/>
        <v>22.47</v>
      </c>
      <c r="S10" s="30">
        <f t="shared" si="0"/>
        <v>2784.0650000000001</v>
      </c>
      <c r="T10" s="30">
        <f t="shared" si="0"/>
        <v>4754.62</v>
      </c>
      <c r="U10" s="30">
        <f t="shared" ref="H10:U10" si="1">SUM(U11:U14)</f>
        <v>9986.0500000000011</v>
      </c>
      <c r="V10" s="33">
        <f>100-((T10+S10)/(P10+Q10)*100)</f>
        <v>56.982602019374333</v>
      </c>
      <c r="W10" s="30"/>
      <c r="X10" s="30" t="s">
        <v>23</v>
      </c>
    </row>
    <row r="11" spans="1:24">
      <c r="A11" s="44" t="s">
        <v>12</v>
      </c>
      <c r="B11" s="17" t="s">
        <v>233</v>
      </c>
      <c r="C11" s="28">
        <f>[3]молодежь!C11+[3]КЖКХ!C11+[3]КОИН!C11+[3]КООС!C11+[3]Спорт!C11+[3]КСЗ!C11+[3]УКС!C11+'[3]Адм Ильин'!C11+[3]градострой!C11+[3]культура!C11+[3]утис!C11+[3]куми!C11+'[3]адм кузнецк'!C11+[3]здрав!C11+'[3]адм города'!C11+'[3]адм куйб'!C11+'[3]адм зав'!C11+'[3]адм ордж'!C11+[3]удкх!C11+[3]опека!C11+'[3]адм центр'!C11</f>
        <v>0</v>
      </c>
      <c r="D11" s="28">
        <f>[3]молодежь!D11+[3]КЖКХ!D11+[3]КОИН!D11+[3]КООС!D11+[3]Спорт!D11+[3]КСЗ!D11+[3]УКС!D11+'[3]Адм Ильин'!D11+[3]градострой!D11+[3]культура!D11+[3]утис!D11+[3]куми!D11+'[3]адм кузнецк'!D11+[3]здрав!D11+'[3]адм города'!D11+'[3]адм куйб'!D11+'[3]адм зав'!D11+'[3]адм ордж'!D11+[3]удкх!D11+[3]опека!D11+'[3]адм центр'!D11</f>
        <v>0</v>
      </c>
      <c r="E11" s="28">
        <f>[3]молодежь!E11+[3]КЖКХ!E11+[3]КОИН!E11+[3]КООС!E11+[3]Спорт!E11+[3]КСЗ!E11+[3]УКС!E11+'[3]Адм Ильин'!E11+[3]градострой!E11+[3]культура!E11+[3]утис!E11+[3]куми!E11+'[3]адм кузнецк'!E11+[3]здрав!E11+'[3]адм города'!E11+'[3]адм куйб'!E11+'[3]адм зав'!E11+'[3]адм ордж'!E11+[3]удкх!E11+[3]опека!E11+'[3]адм центр'!E11</f>
        <v>0</v>
      </c>
      <c r="F11" s="28">
        <f>[3]молодежь!F11+[3]КЖКХ!F11+[3]КОИН!F11+[3]КООС!F11+[3]Спорт!F11+[3]КСЗ!F11+[3]УКС!F11+'[3]Адм Ильин'!F11+[3]градострой!F11+[3]культура!F11+[3]утис!F11+[3]куми!F11+'[3]адм кузнецк'!F11+[3]здрав!F11+'[3]адм города'!F11+'[3]адм куйб'!F11+'[3]адм зав'!F11+'[3]адм ордж'!F11+[3]удкх!F11+[3]опека!F11+'[3]адм центр'!F11</f>
        <v>0</v>
      </c>
      <c r="G11" s="36" t="e">
        <f>F11/I11</f>
        <v>#DIV/0!</v>
      </c>
      <c r="H11" s="28">
        <f>[3]молодежь!H11+[3]КЖКХ!H11+[3]КОИН!H11+[3]КООС!H11+[3]Спорт!H11+[3]КСЗ!H11+[3]УКС!H11+'[3]Адм Ильин'!H11+[3]градострой!H11+[3]культура!H11+[3]утис!H11+[3]куми!H11+'[3]адм кузнецк'!H11+[3]здрав!H11+'[3]адм города'!H11+'[3]адм куйб'!H11+'[3]адм зав'!H11+'[3]адм ордж'!H11+[3]удкх!H11+[3]опека!H11+'[3]адм центр'!H11</f>
        <v>0</v>
      </c>
      <c r="I11" s="31">
        <f>SUM(J11:L11)</f>
        <v>0</v>
      </c>
      <c r="J11" s="28">
        <f>[3]молодежь!J11+[3]КЖКХ!J11+[3]КОИН!J11+[3]КООС!J11+[3]Спорт!J11+[3]КСЗ!J11+[3]УКС!J11+'[3]Адм Ильин'!J11+[3]градострой!J11+[3]культура!J11+[3]утис!J11+[3]куми!J11+'[3]адм кузнецк'!J11+[3]здрав!J11+'[3]адм города'!J11+'[3]адм куйб'!J11+'[3]адм зав'!J11+'[3]адм ордж'!J11+[3]удкх!J11+[3]опека!J11+'[3]адм центр'!J11</f>
        <v>0</v>
      </c>
      <c r="K11" s="28">
        <f>[3]молодежь!K11+[3]КЖКХ!K11+[3]КОИН!K11+[3]КООС!K11+[3]Спорт!K11+[3]КСЗ!K11+[3]УКС!K11+'[3]Адм Ильин'!K11+[3]градострой!K11+[3]культура!K11+[3]утис!K11+[3]куми!K11+'[3]адм кузнецк'!K11+[3]здрав!K11+'[3]адм города'!K11+'[3]адм куйб'!K11+'[3]адм зав'!K11+'[3]адм ордж'!K11+[3]удкх!K11+[3]опека!K11+'[3]адм центр'!K11</f>
        <v>0</v>
      </c>
      <c r="L11" s="28">
        <f>[3]молодежь!L11+[3]КЖКХ!L11+[3]КОИН!L11+[3]КООС!L11+[3]Спорт!L11+[3]КСЗ!L11+[3]УКС!L11+'[3]Адм Ильин'!L11+[3]градострой!L11+[3]культура!L11+[3]утис!L11+[3]куми!L11+'[3]адм кузнецк'!L11+[3]здрав!L11+'[3]адм города'!L11+'[3]адм куйб'!L11+'[3]адм зав'!L11+'[3]адм ордж'!L11+[3]удкх!L11+[3]опека!L11+'[3]адм центр'!L11</f>
        <v>0</v>
      </c>
      <c r="M11" s="28">
        <f>[3]молодежь!M11+[3]КЖКХ!M11+[3]КОИН!M11+[3]КООС!M11+[3]Спорт!M11+[3]КСЗ!M11+[3]УКС!M11+'[3]Адм Ильин'!M11+[3]градострой!M11+[3]культура!M11+[3]утис!M11+[3]куми!M11+'[3]адм кузнецк'!M11+[3]здрав!M11+'[3]адм города'!M11+'[3]адм куйб'!M11+'[3]адм зав'!M11+'[3]адм ордж'!M11+[3]удкх!M11+[3]опека!M11+'[3]адм центр'!M11</f>
        <v>0</v>
      </c>
      <c r="N11" s="28">
        <f>[3]молодежь!N11+[3]КЖКХ!N11+[3]КОИН!N11+[3]КООС!N11+[3]Спорт!N11+[3]КСЗ!N11+[3]УКС!N11+'[3]Адм Ильин'!N11+[3]градострой!N11+[3]культура!N11+[3]утис!N11+[3]куми!N11+'[3]адм кузнецк'!N11+[3]здрав!N11+'[3]адм города'!N11+'[3]адм куйб'!N11+'[3]адм зав'!N11+'[3]адм ордж'!N11+[3]удкх!N11+[3]опека!N11+'[3]адм центр'!N11</f>
        <v>0</v>
      </c>
      <c r="O11" s="32">
        <f>SUM(P11:R11)</f>
        <v>0</v>
      </c>
      <c r="P11" s="28">
        <f>[3]молодежь!P11+[3]КЖКХ!P11+[3]КОИН!P11+[3]КООС!P11+[3]Спорт!P11+[3]КСЗ!P11+[3]УКС!P11+'[3]Адм Ильин'!P11+[3]градострой!P11+[3]культура!P11+[3]утис!P11+[3]куми!P11+'[3]адм кузнецк'!P11+[3]здрав!P11+'[3]адм города'!P11+'[3]адм куйб'!P11+'[3]адм зав'!P11+'[3]адм ордж'!P11+[3]удкх!P11+[3]опека!P11+'[3]адм центр'!P11</f>
        <v>0</v>
      </c>
      <c r="Q11" s="28">
        <f>[3]молодежь!Q11+[3]КЖКХ!Q11+[3]КОИН!Q11+[3]КООС!Q11+[3]Спорт!Q11+[3]КСЗ!Q11+[3]УКС!Q11+'[3]Адм Ильин'!Q11+[3]градострой!Q11+[3]культура!Q11+[3]утис!Q11+[3]куми!Q11+'[3]адм кузнецк'!Q11+[3]здрав!Q11+'[3]адм города'!Q11+'[3]адм куйб'!Q11+'[3]адм зав'!Q11+'[3]адм ордж'!Q11+[3]удкх!Q11+[3]опека!Q11+'[3]адм центр'!Q11</f>
        <v>0</v>
      </c>
      <c r="R11" s="28">
        <f>[3]молодежь!R11+[3]КЖКХ!R11+[3]КОИН!R11+[3]КООС!R11+[3]Спорт!R11+[3]КСЗ!R11+[3]УКС!R11+'[3]Адм Ильин'!R11+[3]градострой!R11+[3]культура!R11+[3]утис!R11+[3]куми!R11+'[3]адм кузнецк'!R11+[3]здрав!R11+'[3]адм города'!R11+'[3]адм куйб'!R11+'[3]адм зав'!R11+'[3]адм ордж'!R11+[3]удкх!R11+[3]опека!R11+'[3]адм центр'!R11</f>
        <v>0</v>
      </c>
      <c r="S11" s="28">
        <f>[3]молодежь!S11+[3]КЖКХ!S11+[3]КОИН!S11+[3]КООС!S11+[3]Спорт!S11+[3]КСЗ!S11+[3]УКС!S11+'[3]Адм Ильин'!S11+[3]градострой!S11+[3]культура!S11+[3]утис!S11+[3]куми!S11+'[3]адм кузнецк'!S11+[3]здрав!S11+'[3]адм города'!S11+'[3]адм куйб'!S11+'[3]адм зав'!S11+'[3]адм ордж'!S11+[3]удкх!S11+[3]опека!S11+'[3]адм центр'!S11</f>
        <v>0</v>
      </c>
      <c r="T11" s="28">
        <f>[3]молодежь!T11+[3]КЖКХ!T11+[3]КОИН!T11+[3]КООС!T11+[3]Спорт!T11+[3]КСЗ!T11+[3]УКС!T11+'[3]Адм Ильин'!T11+[3]градострой!T11+[3]культура!T11+[3]утис!T11+[3]куми!T11+'[3]адм кузнецк'!T11+[3]здрав!T11+'[3]адм города'!T11+'[3]адм куйб'!T11+'[3]адм зав'!T11+'[3]адм ордж'!T11+[3]удкх!T11+[3]опека!T11+'[3]адм центр'!T11</f>
        <v>0</v>
      </c>
      <c r="U11" s="32">
        <f>(P11+Q11)-(T11+S11)</f>
        <v>0</v>
      </c>
      <c r="V11" s="33" t="e">
        <f>100-((T11+S11)/(P11+Q11)*100)</f>
        <v>#DIV/0!</v>
      </c>
      <c r="W11" s="47"/>
      <c r="X11" s="47"/>
    </row>
    <row r="12" spans="1:24" ht="22.5">
      <c r="A12" s="44" t="s">
        <v>13</v>
      </c>
      <c r="B12" s="17" t="s">
        <v>239</v>
      </c>
      <c r="C12" s="28">
        <f>[3]молодежь!C12+[3]КЖКХ!C12+[3]КОИН!C12+[3]КООС!C12+[3]Спорт!C12+[3]КСЗ!C12+[3]УКС!C12+'[3]Адм Ильин'!C12+[3]градострой!C12+[3]культура!C12+[3]утис!C12+[3]куми!C12+'[3]адм кузнецк'!C12+[3]здрав!C12+'[3]адм города'!C12+'[3]адм куйб'!C12+'[3]адм зав'!C12+'[3]адм ордж'!C12+[3]удкх!C12+[3]опека!C12+'[3]адм центр'!C12</f>
        <v>0</v>
      </c>
      <c r="D12" s="28">
        <f>[3]молодежь!D12+[3]КЖКХ!D12+[3]КОИН!D12+[3]КООС!D12+[3]Спорт!D12+[3]КСЗ!D12+[3]УКС!D12+'[3]Адм Ильин'!D12+[3]градострой!D12+[3]культура!D12+[3]утис!D12+[3]куми!D12+'[3]адм кузнецк'!D12+[3]здрав!D12+'[3]адм города'!D12+'[3]адм куйб'!D12+'[3]адм зав'!D12+'[3]адм ордж'!D12+[3]удкх!D12+[3]опека!D12+'[3]адм центр'!D12</f>
        <v>0</v>
      </c>
      <c r="E12" s="28">
        <f>[3]молодежь!E12+[3]КЖКХ!E12+[3]КОИН!E12+[3]КООС!E12+[3]Спорт!E12+[3]КСЗ!E12+[3]УКС!E12+'[3]Адм Ильин'!E12+[3]градострой!E12+[3]культура!E12+[3]утис!E12+[3]куми!E12+'[3]адм кузнецк'!E12+[3]здрав!E12+'[3]адм города'!E12+'[3]адм куйб'!E12+'[3]адм зав'!E12+'[3]адм ордж'!E12+[3]удкх!E12+[3]опека!E12+'[3]адм центр'!E12</f>
        <v>0</v>
      </c>
      <c r="F12" s="28">
        <f>[3]молодежь!F12+[3]КЖКХ!F12+[3]КОИН!F12+[3]КООС!F12+[3]Спорт!F12+[3]КСЗ!F12+[3]УКС!F12+'[3]Адм Ильин'!F12+[3]градострой!F12+[3]культура!F12+[3]утис!F12+[3]куми!F12+'[3]адм кузнецк'!F12+[3]здрав!F12+'[3]адм города'!F12+'[3]адм куйб'!F12+'[3]адм зав'!F12+'[3]адм ордж'!F12+[3]удкх!F12+[3]опека!F12+'[3]адм центр'!F12</f>
        <v>0</v>
      </c>
      <c r="G12" s="36" t="e">
        <f>F12/I12</f>
        <v>#DIV/0!</v>
      </c>
      <c r="H12" s="28">
        <f>[3]молодежь!H12+[3]КЖКХ!H12+[3]КОИН!H12+[3]КООС!H12+[3]Спорт!H12+[3]КСЗ!H12+[3]УКС!H12+'[3]Адм Ильин'!H12+[3]градострой!H12+[3]культура!H12+[3]утис!H12+[3]куми!H12+'[3]адм кузнецк'!H12+[3]здрав!H12+'[3]адм города'!H12+'[3]адм куйб'!H12+'[3]адм зав'!H12+'[3]адм ордж'!H12+[3]удкх!H12+[3]опека!H12+'[3]адм центр'!H12</f>
        <v>0</v>
      </c>
      <c r="I12" s="31">
        <f>SUM(J12:L12)</f>
        <v>0</v>
      </c>
      <c r="J12" s="28">
        <f>[3]молодежь!J12+[3]КЖКХ!J12+[3]КОИН!J12+[3]КООС!J12+[3]Спорт!J12+[3]КСЗ!J12+[3]УКС!J12+'[3]Адм Ильин'!J12+[3]градострой!J12+[3]культура!J12+[3]утис!J12+[3]куми!J12+'[3]адм кузнецк'!J12+[3]здрав!J12+'[3]адм города'!J12+'[3]адм куйб'!J12+'[3]адм зав'!J12+'[3]адм ордж'!J12+[3]удкх!J12+[3]опека!J12+'[3]адм центр'!J12</f>
        <v>0</v>
      </c>
      <c r="K12" s="28">
        <f>[3]молодежь!K12+[3]КЖКХ!K12+[3]КОИН!K12+[3]КООС!K12+[3]Спорт!K12+[3]КСЗ!K12+[3]УКС!K12+'[3]Адм Ильин'!K12+[3]градострой!K12+[3]культура!K12+[3]утис!K12+[3]куми!K12+'[3]адм кузнецк'!K12+[3]здрав!K12+'[3]адм города'!K12+'[3]адм куйб'!K12+'[3]адм зав'!K12+'[3]адм ордж'!K12+[3]удкх!K12+[3]опека!K12+'[3]адм центр'!K12</f>
        <v>0</v>
      </c>
      <c r="L12" s="28">
        <f>[3]молодежь!L12+[3]КЖКХ!L12+[3]КОИН!L12+[3]КООС!L12+[3]Спорт!L12+[3]КСЗ!L12+[3]УКС!L12+'[3]Адм Ильин'!L12+[3]градострой!L12+[3]культура!L12+[3]утис!L12+[3]куми!L12+'[3]адм кузнецк'!L12+[3]здрав!L12+'[3]адм города'!L12+'[3]адм куйб'!L12+'[3]адм зав'!L12+'[3]адм ордж'!L12+[3]удкх!L12+[3]опека!L12+'[3]адм центр'!L12</f>
        <v>0</v>
      </c>
      <c r="M12" s="28">
        <f>[3]молодежь!M12+[3]КЖКХ!M12+[3]КОИН!M12+[3]КООС!M12+[3]Спорт!M12+[3]КСЗ!M12+[3]УКС!M12+'[3]Адм Ильин'!M12+[3]градострой!M12+[3]культура!M12+[3]утис!M12+[3]куми!M12+'[3]адм кузнецк'!M12+[3]здрав!M12+'[3]адм города'!M12+'[3]адм куйб'!M12+'[3]адм зав'!M12+'[3]адм ордж'!M12+[3]удкх!M12+[3]опека!M12+'[3]адм центр'!M12</f>
        <v>0</v>
      </c>
      <c r="N12" s="28">
        <f>[3]молодежь!N12+[3]КЖКХ!N12+[3]КОИН!N12+[3]КООС!N12+[3]Спорт!N12+[3]КСЗ!N12+[3]УКС!N12+'[3]Адм Ильин'!N12+[3]градострой!N12+[3]культура!N12+[3]утис!N12+[3]куми!N12+'[3]адм кузнецк'!N12+[3]здрав!N12+'[3]адм города'!N12+'[3]адм куйб'!N12+'[3]адм зав'!N12+'[3]адм ордж'!N12+[3]удкх!N12+[3]опека!N12+'[3]адм центр'!N12</f>
        <v>0</v>
      </c>
      <c r="O12" s="32">
        <f>SUM(P12:R12)</f>
        <v>0</v>
      </c>
      <c r="P12" s="28">
        <f>[3]молодежь!P12+[3]КЖКХ!P12+[3]КОИН!P12+[3]КООС!P12+[3]Спорт!P12+[3]КСЗ!P12+[3]УКС!P12+'[3]Адм Ильин'!P12+[3]градострой!P12+[3]культура!P12+[3]утис!P12+[3]куми!P12+'[3]адм кузнецк'!P12+[3]здрав!P12+'[3]адм города'!P12+'[3]адм куйб'!P12+'[3]адм зав'!P12+'[3]адм ордж'!P12+[3]удкх!P12+[3]опека!P12+'[3]адм центр'!P12</f>
        <v>0</v>
      </c>
      <c r="Q12" s="28">
        <f>[3]молодежь!Q12+[3]КЖКХ!Q12+[3]КОИН!Q12+[3]КООС!Q12+[3]Спорт!Q12+[3]КСЗ!Q12+[3]УКС!Q12+'[3]Адм Ильин'!Q12+[3]градострой!Q12+[3]культура!Q12+[3]утис!Q12+[3]куми!Q12+'[3]адм кузнецк'!Q12+[3]здрав!Q12+'[3]адм города'!Q12+'[3]адм куйб'!Q12+'[3]адм зав'!Q12+'[3]адм ордж'!Q12+[3]удкх!Q12+[3]опека!Q12+'[3]адм центр'!Q12</f>
        <v>0</v>
      </c>
      <c r="R12" s="28">
        <f>[3]молодежь!R12+[3]КЖКХ!R12+[3]КОИН!R12+[3]КООС!R12+[3]Спорт!R12+[3]КСЗ!R12+[3]УКС!R12+'[3]Адм Ильин'!R12+[3]градострой!R12+[3]культура!R12+[3]утис!R12+[3]куми!R12+'[3]адм кузнецк'!R12+[3]здрав!R12+'[3]адм города'!R12+'[3]адм куйб'!R12+'[3]адм зав'!R12+'[3]адм ордж'!R12+[3]удкх!R12+[3]опека!R12+'[3]адм центр'!R12</f>
        <v>0</v>
      </c>
      <c r="S12" s="28">
        <f>[3]молодежь!S12+[3]КЖКХ!S12+[3]КОИН!S12+[3]КООС!S12+[3]Спорт!S12+[3]КСЗ!S12+[3]УКС!S12+'[3]Адм Ильин'!S12+[3]градострой!S12+[3]культура!S12+[3]утис!S12+[3]куми!S12+'[3]адм кузнецк'!S12+[3]здрав!S12+'[3]адм города'!S12+'[3]адм куйб'!S12+'[3]адм зав'!S12+'[3]адм ордж'!S12+[3]удкх!S12+[3]опека!S12+'[3]адм центр'!S12</f>
        <v>0</v>
      </c>
      <c r="T12" s="28">
        <f>[3]молодежь!T12+[3]КЖКХ!T12+[3]КОИН!T12+[3]КООС!T12+[3]Спорт!T12+[3]КСЗ!T12+[3]УКС!T12+'[3]Адм Ильин'!T12+[3]градострой!T12+[3]культура!T12+[3]утис!T12+[3]куми!T12+'[3]адм кузнецк'!T12+[3]здрав!T12+'[3]адм города'!T12+'[3]адм куйб'!T12+'[3]адм зав'!T12+'[3]адм ордж'!T12+[3]удкх!T12+[3]опека!T12+'[3]адм центр'!T12</f>
        <v>0</v>
      </c>
      <c r="U12" s="32">
        <f>(P12+Q12)-(T12+S12)</f>
        <v>0</v>
      </c>
      <c r="V12" s="33" t="e">
        <f>100-((T12+S12)/(P12+Q12)*100)</f>
        <v>#DIV/0!</v>
      </c>
      <c r="W12" s="47"/>
      <c r="X12" s="47"/>
    </row>
    <row r="13" spans="1:24">
      <c r="A13" s="44" t="s">
        <v>14</v>
      </c>
      <c r="B13" s="17" t="s">
        <v>235</v>
      </c>
      <c r="C13" s="28">
        <f>[3]молодежь!C13+[3]КЖКХ!C13+[3]КОИН!C13+[3]КООС!C13+[3]Спорт!C13+[3]КСЗ!C13+[3]УКС!C13+'[3]Адм Ильин'!C13+[3]градострой!C13+[3]культура!C13+[3]утис!C13+[3]куми!C13+'[3]адм кузнецк'!C13+[3]здрав!C13+'[3]адм города'!C13+'[3]адм куйб'!C13+'[3]адм зав'!C13+'[3]адм ордж'!C13+[3]удкх!C13+[3]опека!C13+'[3]адм центр'!C13</f>
        <v>0</v>
      </c>
      <c r="D13" s="28">
        <f>[3]молодежь!D13+[3]КЖКХ!D13+[3]КОИН!D13+[3]КООС!D13+[3]Спорт!D13+[3]КСЗ!D13+[3]УКС!D13+'[3]Адм Ильин'!D13+[3]градострой!D13+[3]культура!D13+[3]утис!D13+[3]куми!D13+'[3]адм кузнецк'!D13+[3]здрав!D13+'[3]адм города'!D13+'[3]адм куйб'!D13+'[3]адм зав'!D13+'[3]адм ордж'!D13+[3]удкх!D13+[3]опека!D13+'[3]адм центр'!D13</f>
        <v>0</v>
      </c>
      <c r="E13" s="28">
        <f>[3]молодежь!E13+[3]КЖКХ!E13+[3]КОИН!E13+[3]КООС!E13+[3]Спорт!E13+[3]КСЗ!E13+[3]УКС!E13+'[3]Адм Ильин'!E13+[3]градострой!E13+[3]культура!E13+[3]утис!E13+[3]куми!E13+'[3]адм кузнецк'!E13+[3]здрав!E13+'[3]адм города'!E13+'[3]адм куйб'!E13+'[3]адм зав'!E13+'[3]адм ордж'!E13+[3]удкх!E13+[3]опека!E13+'[3]адм центр'!E13</f>
        <v>0</v>
      </c>
      <c r="F13" s="28">
        <f>[3]молодежь!F13+[3]КЖКХ!F13+[3]КОИН!F13+[3]КООС!F13+[3]Спорт!F13+[3]КСЗ!F13+[3]УКС!F13+'[3]Адм Ильин'!F13+[3]градострой!F13+[3]культура!F13+[3]утис!F13+[3]куми!F13+'[3]адм кузнецк'!F13+[3]здрав!F13+'[3]адм города'!F13+'[3]адм куйб'!F13+'[3]адм зав'!F13+'[3]адм ордж'!F13+[3]удкх!F13+[3]опека!F13+'[3]адм центр'!F13</f>
        <v>0</v>
      </c>
      <c r="G13" s="36" t="e">
        <f>F13/I13</f>
        <v>#DIV/0!</v>
      </c>
      <c r="H13" s="28">
        <f>[3]молодежь!H13+[3]КЖКХ!H13+[3]КОИН!H13+[3]КООС!H13+[3]Спорт!H13+[3]КСЗ!H13+[3]УКС!H13+'[3]Адм Ильин'!H13+[3]градострой!H13+[3]культура!H13+[3]утис!H13+[3]куми!H13+'[3]адм кузнецк'!H13+[3]здрав!H13+'[3]адм города'!H13+'[3]адм куйб'!H13+'[3]адм зав'!H13+'[3]адм ордж'!H13+[3]удкх!H13+[3]опека!H13+'[3]адм центр'!H13</f>
        <v>0</v>
      </c>
      <c r="I13" s="31">
        <f>SUM(J13:L13)</f>
        <v>0</v>
      </c>
      <c r="J13" s="28">
        <f>[3]молодежь!J13+[3]КЖКХ!J13+[3]КОИН!J13+[3]КООС!J13+[3]Спорт!J13+[3]КСЗ!J13+[3]УКС!J13+'[3]Адм Ильин'!J13+[3]градострой!J13+[3]культура!J13+[3]утис!J13+[3]куми!J13+'[3]адм кузнецк'!J13+[3]здрав!J13+'[3]адм города'!J13+'[3]адм куйб'!J13+'[3]адм зав'!J13+'[3]адм ордж'!J13+[3]удкх!J13+[3]опека!J13+'[3]адм центр'!J13</f>
        <v>0</v>
      </c>
      <c r="K13" s="28">
        <f>[3]молодежь!K13+[3]КЖКХ!K13+[3]КОИН!K13+[3]КООС!K13+[3]Спорт!K13+[3]КСЗ!K13+[3]УКС!K13+'[3]Адм Ильин'!K13+[3]градострой!K13+[3]культура!K13+[3]утис!K13+[3]куми!K13+'[3]адм кузнецк'!K13+[3]здрав!K13+'[3]адм города'!K13+'[3]адм куйб'!K13+'[3]адм зав'!K13+'[3]адм ордж'!K13+[3]удкх!K13+[3]опека!K13+'[3]адм центр'!K13</f>
        <v>0</v>
      </c>
      <c r="L13" s="28">
        <f>[3]молодежь!L13+[3]КЖКХ!L13+[3]КОИН!L13+[3]КООС!L13+[3]Спорт!L13+[3]КСЗ!L13+[3]УКС!L13+'[3]Адм Ильин'!L13+[3]градострой!L13+[3]культура!L13+[3]утис!L13+[3]куми!L13+'[3]адм кузнецк'!L13+[3]здрав!L13+'[3]адм города'!L13+'[3]адм куйб'!L13+'[3]адм зав'!L13+'[3]адм ордж'!L13+[3]удкх!L13+[3]опека!L13+'[3]адм центр'!L13</f>
        <v>0</v>
      </c>
      <c r="M13" s="28">
        <f>[3]молодежь!M13+[3]КЖКХ!M13+[3]КОИН!M13+[3]КООС!M13+[3]Спорт!M13+[3]КСЗ!M13+[3]УКС!M13+'[3]Адм Ильин'!M13+[3]градострой!M13+[3]культура!M13+[3]утис!M13+[3]куми!M13+'[3]адм кузнецк'!M13+[3]здрав!M13+'[3]адм города'!M13+'[3]адм куйб'!M13+'[3]адм зав'!M13+'[3]адм ордж'!M13+[3]удкх!M13+[3]опека!M13+'[3]адм центр'!M13</f>
        <v>0</v>
      </c>
      <c r="N13" s="28">
        <f>[3]молодежь!N13+[3]КЖКХ!N13+[3]КОИН!N13+[3]КООС!N13+[3]Спорт!N13+[3]КСЗ!N13+[3]УКС!N13+'[3]Адм Ильин'!N13+[3]градострой!N13+[3]культура!N13+[3]утис!N13+[3]куми!N13+'[3]адм кузнецк'!N13+[3]здрав!N13+'[3]адм города'!N13+'[3]адм куйб'!N13+'[3]адм зав'!N13+'[3]адм ордж'!N13+[3]удкх!N13+[3]опека!N13+'[3]адм центр'!N13</f>
        <v>0</v>
      </c>
      <c r="O13" s="32">
        <f>SUM(P13:R13)</f>
        <v>0</v>
      </c>
      <c r="P13" s="28">
        <f>[3]молодежь!P13+[3]КЖКХ!P13+[3]КОИН!P13+[3]КООС!P13+[3]Спорт!P13+[3]КСЗ!P13+[3]УКС!P13+'[3]Адм Ильин'!P13+[3]градострой!P13+[3]культура!P13+[3]утис!P13+[3]куми!P13+'[3]адм кузнецк'!P13+[3]здрав!P13+'[3]адм города'!P13+'[3]адм куйб'!P13+'[3]адм зав'!P13+'[3]адм ордж'!P13+[3]удкх!P13+[3]опека!P13+'[3]адм центр'!P13</f>
        <v>0</v>
      </c>
      <c r="Q13" s="28">
        <f>[3]молодежь!Q13+[3]КЖКХ!Q13+[3]КОИН!Q13+[3]КООС!Q13+[3]Спорт!Q13+[3]КСЗ!Q13+[3]УКС!Q13+'[3]Адм Ильин'!Q13+[3]градострой!Q13+[3]культура!Q13+[3]утис!Q13+[3]куми!Q13+'[3]адм кузнецк'!Q13+[3]здрав!Q13+'[3]адм города'!Q13+'[3]адм куйб'!Q13+'[3]адм зав'!Q13+'[3]адм ордж'!Q13+[3]удкх!Q13+[3]опека!Q13+'[3]адм центр'!Q13</f>
        <v>0</v>
      </c>
      <c r="R13" s="28">
        <f>[3]молодежь!R13+[3]КЖКХ!R13+[3]КОИН!R13+[3]КООС!R13+[3]Спорт!R13+[3]КСЗ!R13+[3]УКС!R13+'[3]Адм Ильин'!R13+[3]градострой!R13+[3]культура!R13+[3]утис!R13+[3]куми!R13+'[3]адм кузнецк'!R13+[3]здрав!R13+'[3]адм города'!R13+'[3]адм куйб'!R13+'[3]адм зав'!R13+'[3]адм ордж'!R13+[3]удкх!R13+[3]опека!R13+'[3]адм центр'!R13</f>
        <v>0</v>
      </c>
      <c r="S13" s="28">
        <f>[3]молодежь!S13+[3]КЖКХ!S13+[3]КОИН!S13+[3]КООС!S13+[3]Спорт!S13+[3]КСЗ!S13+[3]УКС!S13+'[3]Адм Ильин'!S13+[3]градострой!S13+[3]культура!S13+[3]утис!S13+[3]куми!S13+'[3]адм кузнецк'!S13+[3]здрав!S13+'[3]адм города'!S13+'[3]адм куйб'!S13+'[3]адм зав'!S13+'[3]адм ордж'!S13+[3]удкх!S13+[3]опека!S13+'[3]адм центр'!S13</f>
        <v>0</v>
      </c>
      <c r="T13" s="28">
        <f>[3]молодежь!T13+[3]КЖКХ!T13+[3]КОИН!T13+[3]КООС!T13+[3]Спорт!T13+[3]КСЗ!T13+[3]УКС!T13+'[3]Адм Ильин'!T13+[3]градострой!T13+[3]культура!T13+[3]утис!T13+[3]куми!T13+'[3]адм кузнецк'!T13+[3]здрав!T13+'[3]адм города'!T13+'[3]адм куйб'!T13+'[3]адм зав'!T13+'[3]адм ордж'!T13+[3]удкх!T13+[3]опека!T13+'[3]адм центр'!T13</f>
        <v>0</v>
      </c>
      <c r="U13" s="32">
        <f>(P13+Q13)-(T13+S13)</f>
        <v>0</v>
      </c>
      <c r="V13" s="33" t="e">
        <f>100-((T13+S13)/(P13+Q13)*100)</f>
        <v>#DIV/0!</v>
      </c>
      <c r="W13" s="47"/>
      <c r="X13" s="47"/>
    </row>
    <row r="14" spans="1:24" ht="29.25" customHeight="1">
      <c r="A14" s="44" t="s">
        <v>73</v>
      </c>
      <c r="B14" s="17" t="s">
        <v>236</v>
      </c>
      <c r="C14" s="28">
        <f>[3]молодежь!C14+[3]КЖКХ!C14+[3]КОИН!C14+[3]КООС!C14+[3]Спорт!C14+[3]КСЗ!C14+[3]УКС!C14+'[3]Адм Ильин'!C14+[3]градострой!C14+[3]культура!C14+[3]утис!C14+[3]куми!C14+'[3]адм кузнецк'!C14+[3]здрав!C14+'[3]адм города'!C14+'[3]адм куйб'!C14+'[3]адм зав'!C14+'[3]адм ордж'!C14+[3]удкх!C14+[3]опека!C14+'[3]адм центр'!C14</f>
        <v>218</v>
      </c>
      <c r="D14" s="1022">
        <v>117</v>
      </c>
      <c r="E14" s="40">
        <f>I14</f>
        <v>30</v>
      </c>
      <c r="F14" s="28">
        <f>[3]молодежь!F14+[3]КЖКХ!F14+[3]КОИН!F14+[3]КООС!F14+[3]Спорт!F14+[3]КСЗ!F14+[3]УКС!F14+'[3]Адм Ильин'!F14+[3]градострой!F14+[3]культура!F14+[3]утис!F14+[3]куми!F14+'[3]адм кузнецк'!F14+[3]здрав!F14+'[3]адм города'!F14+'[3]адм куйб'!F14+'[3]адм зав'!F14+'[3]адм ордж'!F14+[3]удкх!F14+[3]опека!F14+'[3]адм центр'!F14</f>
        <v>57</v>
      </c>
      <c r="G14" s="36">
        <f>F14/I14</f>
        <v>1.9</v>
      </c>
      <c r="H14" s="1023">
        <v>117</v>
      </c>
      <c r="I14" s="31">
        <f>SUM(J14:L14)</f>
        <v>30</v>
      </c>
      <c r="J14" s="28">
        <f>[3]молодежь!J14+[3]КЖКХ!J14+[3]КОИН!J14+[3]КООС!J14+[3]Спорт!J14+[3]КСЗ!J14+[3]УКС!J14+'[3]Адм Ильин'!J14+[3]градострой!J14+[3]культура!J14+[3]утис!J14+[3]куми!J14+'[3]адм кузнецк'!J14+[3]здрав!J14+'[3]адм города'!J14+'[3]адм куйб'!J14+'[3]адм зав'!J14+'[3]адм ордж'!J14+[3]удкх!J14+[3]опека!J14+'[3]адм центр'!J14</f>
        <v>10</v>
      </c>
      <c r="K14" s="28">
        <f>[3]молодежь!K14+[3]КЖКХ!K14+[3]КОИН!K14+[3]КООС!K14+[3]Спорт!K14+[3]КСЗ!K14+[3]УКС!K14+'[3]Адм Ильин'!K14+[3]градострой!K14+[3]культура!K14+[3]утис!K14+[3]куми!K14+'[3]адм кузнецк'!K14+[3]здрав!K14+'[3]адм города'!K14+'[3]адм куйб'!K14+'[3]адм зав'!K14+'[3]адм ордж'!K14+[3]удкх!K14+[3]опека!K14+'[3]адм центр'!K14</f>
        <v>17</v>
      </c>
      <c r="L14" s="28">
        <f>[3]молодежь!L14+[3]КЖКХ!L14+[3]КОИН!L14+[3]КООС!L14+[3]Спорт!L14+[3]КСЗ!L14+[3]УКС!L14+'[3]Адм Ильин'!L14+[3]градострой!L14+[3]культура!L14+[3]утис!L14+[3]куми!L14+'[3]адм кузнецк'!L14+[3]здрав!L14+'[3]адм города'!L14+'[3]адм куйб'!L14+'[3]адм зав'!L14+'[3]адм ордж'!L14+[3]удкх!L14+[3]опека!L14+'[3]адм центр'!L14</f>
        <v>3</v>
      </c>
      <c r="M14" s="28">
        <f>[3]молодежь!M14+[3]КЖКХ!M14+[3]КОИН!M14+[3]КООС!M14+[3]Спорт!M14+[3]КСЗ!M14+[3]УКС!M14+'[3]Адм Ильин'!M14+[3]градострой!M14+[3]культура!M14+[3]утис!M14+[3]куми!M14+'[3]адм кузнецк'!M14+[3]здрав!M14+'[3]адм города'!M14+'[3]адм куйб'!M14+'[3]адм зав'!M14+'[3]адм ордж'!M14+[3]удкх!M14+[3]опека!M14+'[3]адм центр'!M14</f>
        <v>8</v>
      </c>
      <c r="N14" s="28">
        <f>[3]молодежь!N14+[3]КЖКХ!N14+[3]КОИН!N14+[3]КООС!N14+[3]Спорт!N14+[3]КСЗ!N14+[3]УКС!N14+'[3]Адм Ильин'!N14+[3]градострой!N14+[3]культура!N14+[3]утис!N14+[3]куми!N14+'[3]адм кузнецк'!N14+[3]здрав!N14+'[3]адм города'!N14+'[3]адм куйб'!N14+'[3]адм зав'!N14+'[3]адм ордж'!N14+[3]удкх!N14+[3]опека!N14+'[3]адм центр'!N14</f>
        <v>119765.955</v>
      </c>
      <c r="O14" s="32">
        <f>SUM(P14:R14)</f>
        <v>17547.205000000002</v>
      </c>
      <c r="P14" s="28">
        <f>[3]молодежь!P14+[3]КЖКХ!P14+[3]КОИН!P14+[3]КООС!P14+[3]Спорт!P14+[3]КСЗ!P14+[3]УКС!P14+'[3]Адм Ильин'!P14+[3]градострой!P14+[3]культура!P14+[3]утис!P14+[3]куми!P14+'[3]адм кузнецк'!P14+[3]здрав!P14+'[3]адм города'!P14+'[3]адм куйб'!P14+'[3]адм зав'!P14+'[3]адм ордж'!P14+[3]удкх!P14+[3]опека!P14+'[3]адм центр'!P14</f>
        <v>14740.67</v>
      </c>
      <c r="Q14" s="28">
        <f>[3]молодежь!Q14+[3]КЖКХ!Q14+[3]КОИН!Q14+[3]КООС!Q14+[3]Спорт!Q14+[3]КСЗ!Q14+[3]УКС!Q14+'[3]Адм Ильин'!Q14+[3]градострой!Q14+[3]культура!Q14+[3]утис!Q14+[3]куми!Q14+'[3]адм кузнецк'!Q14+[3]здрав!Q14+'[3]адм города'!Q14+'[3]адм куйб'!Q14+'[3]адм зав'!Q14+'[3]адм ордж'!Q14+[3]удкх!Q14+[3]опека!Q14+'[3]адм центр'!Q14</f>
        <v>2784.0650000000001</v>
      </c>
      <c r="R14" s="28">
        <f>[3]молодежь!R14+[3]КЖКХ!R14+[3]КОИН!R14+[3]КООС!R14+[3]Спорт!R14+[3]КСЗ!R14+[3]УКС!R14+'[3]Адм Ильин'!R14+[3]градострой!R14+[3]культура!R14+[3]утис!R14+[3]куми!R14+'[3]адм кузнецк'!R14+[3]здрав!R14+'[3]адм города'!R14+'[3]адм куйб'!R14+'[3]адм зав'!R14+'[3]адм ордж'!R14+[3]удкх!R14+[3]опека!R14+'[3]адм центр'!R14</f>
        <v>22.47</v>
      </c>
      <c r="S14" s="28">
        <f>[3]молодежь!S14+[3]КЖКХ!S14+[3]КОИН!S14+[3]КООС!S14+[3]Спорт!S14+[3]КСЗ!S14+[3]УКС!S14+'[3]Адм Ильин'!S14+[3]градострой!S14+[3]культура!S14+[3]утис!S14+[3]куми!S14+'[3]адм кузнецк'!S14+[3]здрав!S14+'[3]адм города'!S14+'[3]адм куйб'!S14+'[3]адм зав'!S14+'[3]адм ордж'!S14+[3]удкх!S14+[3]опека!S14+'[3]адм центр'!S14</f>
        <v>2784.0650000000001</v>
      </c>
      <c r="T14" s="28">
        <f>[3]молодежь!T14+[3]КЖКХ!T14+[3]КОИН!T14+[3]КООС!T14+[3]Спорт!T14+[3]КСЗ!T14+[3]УКС!T14+'[3]Адм Ильин'!T14+[3]градострой!T14+[3]культура!T14+[3]утис!T14+[3]куми!T14+'[3]адм кузнецк'!T14+[3]здрав!T14+'[3]адм города'!T14+'[3]адм куйб'!T14+'[3]адм зав'!T14+'[3]адм ордж'!T14+[3]удкх!T14+[3]опека!T14+'[3]адм центр'!T14</f>
        <v>4754.62</v>
      </c>
      <c r="U14" s="33">
        <f>(P14+Q14)-(T14+S14)</f>
        <v>9986.0500000000011</v>
      </c>
      <c r="V14" s="33">
        <f>100-((T14+S14)/(P14+Q14)*100)</f>
        <v>56.982602019374333</v>
      </c>
      <c r="W14" s="47"/>
      <c r="X14" s="144" t="s">
        <v>324</v>
      </c>
    </row>
    <row r="15" spans="1:24">
      <c r="J15" s="12"/>
      <c r="K15" s="12"/>
      <c r="L15" s="12"/>
      <c r="M15" s="12"/>
      <c r="N15" s="12"/>
    </row>
    <row r="16" spans="1:24">
      <c r="J16" s="12"/>
      <c r="K16" s="12"/>
      <c r="L16" s="12"/>
      <c r="M16" s="12"/>
      <c r="N16" s="12"/>
    </row>
    <row r="17" spans="1:23">
      <c r="J17" s="12"/>
      <c r="K17" s="12"/>
      <c r="L17" s="12"/>
      <c r="M17" s="12"/>
      <c r="N17" s="12"/>
    </row>
    <row r="18" spans="1:23" ht="12.75" customHeight="1">
      <c r="A18" s="916" t="s">
        <v>126</v>
      </c>
      <c r="B18" s="916"/>
      <c r="C18" s="916"/>
      <c r="D18" s="916"/>
      <c r="E18" s="916"/>
      <c r="F18" s="916"/>
      <c r="G18" s="916"/>
      <c r="H18" s="916"/>
      <c r="I18" s="916"/>
      <c r="J18" s="916"/>
      <c r="K18" s="916"/>
      <c r="L18" s="916"/>
      <c r="M18" s="916"/>
      <c r="N18" s="916"/>
      <c r="O18" s="916"/>
      <c r="P18" s="916"/>
    </row>
    <row r="19" spans="1:23" ht="12.75" customHeight="1">
      <c r="A19" s="97" t="s">
        <v>291</v>
      </c>
      <c r="B19" s="94"/>
      <c r="C19" s="94"/>
      <c r="D19" s="94"/>
      <c r="E19" s="94"/>
      <c r="F19" s="94"/>
      <c r="G19" s="94"/>
      <c r="H19" s="94"/>
      <c r="I19" s="94"/>
      <c r="J19" s="94"/>
      <c r="K19" s="94"/>
      <c r="L19" s="94"/>
      <c r="M19" s="94"/>
      <c r="N19" s="94"/>
      <c r="O19" s="94"/>
      <c r="P19" s="94"/>
    </row>
    <row r="20" spans="1:23" s="34" customFormat="1" ht="12.75" customHeight="1">
      <c r="A20" s="907" t="s">
        <v>242</v>
      </c>
      <c r="B20" s="907"/>
      <c r="C20" s="907"/>
      <c r="D20" s="907"/>
      <c r="E20" s="907"/>
      <c r="F20" s="907"/>
      <c r="G20" s="907"/>
      <c r="H20" s="907"/>
      <c r="I20" s="907"/>
      <c r="J20" s="907"/>
      <c r="K20" s="907"/>
      <c r="L20" s="907"/>
      <c r="M20" s="907"/>
      <c r="N20" s="907"/>
      <c r="O20" s="907"/>
      <c r="P20" s="907"/>
      <c r="Q20" s="907"/>
      <c r="R20" s="907"/>
      <c r="S20" s="84"/>
      <c r="W20" s="84"/>
    </row>
    <row r="21" spans="1:23" s="34" customFormat="1" ht="12.75" customHeight="1">
      <c r="A21" s="907"/>
      <c r="B21" s="907"/>
      <c r="C21" s="907"/>
      <c r="D21" s="907"/>
      <c r="E21" s="907"/>
      <c r="F21" s="907"/>
      <c r="G21" s="907"/>
      <c r="H21" s="907"/>
      <c r="I21" s="907"/>
      <c r="J21" s="907"/>
      <c r="K21" s="907"/>
      <c r="L21" s="907"/>
      <c r="M21" s="907"/>
      <c r="N21" s="907"/>
      <c r="O21" s="907"/>
      <c r="P21" s="907"/>
      <c r="Q21" s="907"/>
      <c r="R21" s="907"/>
      <c r="S21" s="84"/>
      <c r="W21" s="84"/>
    </row>
    <row r="22" spans="1:23" ht="9" customHeight="1">
      <c r="I22" s="9"/>
      <c r="J22" s="9"/>
      <c r="K22" s="9"/>
      <c r="L22" s="9"/>
      <c r="M22" s="9"/>
      <c r="N22" s="9"/>
    </row>
    <row r="23" spans="1:23" ht="9" customHeight="1">
      <c r="I23" s="9"/>
      <c r="J23" s="9"/>
      <c r="K23" s="9"/>
      <c r="L23" s="9"/>
      <c r="M23" s="9"/>
      <c r="N23" s="9"/>
    </row>
    <row r="24" spans="1:23" ht="15.75" customHeight="1">
      <c r="A24" s="908" t="s">
        <v>292</v>
      </c>
      <c r="B24" s="908"/>
      <c r="C24" s="908"/>
      <c r="D24" s="908"/>
      <c r="E24" s="908"/>
      <c r="F24" s="908"/>
      <c r="G24" s="908"/>
      <c r="H24" s="908"/>
      <c r="I24" s="908"/>
      <c r="J24" s="908"/>
      <c r="K24" s="908"/>
      <c r="L24" s="908"/>
      <c r="M24" s="908"/>
      <c r="N24" s="67"/>
      <c r="O24" s="67"/>
      <c r="P24" s="67"/>
      <c r="Q24" s="67"/>
      <c r="R24" s="67"/>
      <c r="S24" s="67"/>
      <c r="T24" s="67"/>
      <c r="U24" s="67"/>
      <c r="V24" s="67"/>
      <c r="W24" s="67"/>
    </row>
    <row r="25" spans="1:23" ht="15.75">
      <c r="A25" s="7"/>
      <c r="F25" s="909" t="s">
        <v>4</v>
      </c>
      <c r="G25" s="909"/>
      <c r="H25" s="9"/>
    </row>
    <row r="26" spans="1:23">
      <c r="A26" s="37" t="s">
        <v>293</v>
      </c>
    </row>
    <row r="27" spans="1:23">
      <c r="A27" s="8"/>
      <c r="B27" s="34"/>
    </row>
  </sheetData>
  <sheetProtection formatCells="0" formatColumns="0" formatRows="0"/>
  <mergeCells count="31">
    <mergeCell ref="U1:V1"/>
    <mergeCell ref="B2:V2"/>
    <mergeCell ref="J3:P3"/>
    <mergeCell ref="I4:Q4"/>
    <mergeCell ref="B6:B8"/>
    <mergeCell ref="D6:E7"/>
    <mergeCell ref="N6:R6"/>
    <mergeCell ref="F6:F8"/>
    <mergeCell ref="T6:T8"/>
    <mergeCell ref="H6:L6"/>
    <mergeCell ref="S6:S8"/>
    <mergeCell ref="N7:N8"/>
    <mergeCell ref="H7:H8"/>
    <mergeCell ref="G6:G8"/>
    <mergeCell ref="C6:C8"/>
    <mergeCell ref="F25:G25"/>
    <mergeCell ref="A20:R20"/>
    <mergeCell ref="A18:P18"/>
    <mergeCell ref="A6:A8"/>
    <mergeCell ref="A21:R21"/>
    <mergeCell ref="P7:R7"/>
    <mergeCell ref="I7:I8"/>
    <mergeCell ref="J7:L7"/>
    <mergeCell ref="M6:M8"/>
    <mergeCell ref="A24:M24"/>
    <mergeCell ref="X6:X8"/>
    <mergeCell ref="O7:O8"/>
    <mergeCell ref="U7:U8"/>
    <mergeCell ref="V7:V8"/>
    <mergeCell ref="U6:V6"/>
    <mergeCell ref="W6:W8"/>
  </mergeCells>
  <printOptions horizontalCentered="1"/>
  <pageMargins left="0.19685039370078741" right="0.19685039370078741" top="0.39370078740157483" bottom="0.19685039370078741" header="0.51181102362204722" footer="0.51181102362204722"/>
  <pageSetup paperSize="9" scale="60" firstPageNumber="7" fitToHeight="10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sheetPr codeName="Лист3">
    <tabColor rgb="FF92D050"/>
    <pageSetUpPr fitToPage="1"/>
  </sheetPr>
  <dimension ref="A1:P51"/>
  <sheetViews>
    <sheetView topLeftCell="A2" workbookViewId="0">
      <selection activeCell="G16" sqref="G16"/>
    </sheetView>
  </sheetViews>
  <sheetFormatPr defaultRowHeight="12.75"/>
  <cols>
    <col min="1" max="1" width="7.7109375" style="48" customWidth="1"/>
    <col min="2" max="2" width="27.28515625" style="49" customWidth="1"/>
    <col min="3" max="3" width="9" style="49" customWidth="1"/>
    <col min="4" max="4" width="9.85546875" style="49" customWidth="1"/>
    <col min="5" max="5" width="13.7109375" style="49" customWidth="1"/>
    <col min="6" max="6" width="10.140625" style="49" customWidth="1"/>
    <col min="7" max="7" width="10.5703125" style="49" customWidth="1"/>
    <col min="8" max="8" width="11.7109375" style="49" customWidth="1"/>
    <col min="9" max="9" width="11" style="49" customWidth="1"/>
    <col min="10" max="10" width="12.85546875" style="49" customWidth="1"/>
    <col min="11" max="11" width="9.7109375" style="49" customWidth="1"/>
    <col min="12" max="12" width="12.85546875" style="49" customWidth="1"/>
    <col min="13" max="13" width="10.5703125" style="49" customWidth="1"/>
    <col min="14" max="14" width="12.85546875" style="49" customWidth="1"/>
    <col min="15" max="15" width="13.28515625" style="49" customWidth="1"/>
    <col min="16" max="16" width="14.85546875" style="49" customWidth="1"/>
    <col min="17" max="16384" width="9.140625" style="49"/>
  </cols>
  <sheetData>
    <row r="1" spans="1:16">
      <c r="O1" s="50" t="s">
        <v>59</v>
      </c>
    </row>
    <row r="2" spans="1:16" ht="12.75" customHeight="1"/>
    <row r="3" spans="1:16" ht="33.75" customHeight="1">
      <c r="A3" s="51"/>
      <c r="B3" s="927" t="s">
        <v>4781</v>
      </c>
      <c r="C3" s="927"/>
      <c r="D3" s="927"/>
      <c r="E3" s="927"/>
      <c r="F3" s="927"/>
      <c r="G3" s="927"/>
      <c r="H3" s="927"/>
      <c r="I3" s="927"/>
      <c r="J3" s="927"/>
      <c r="K3" s="927"/>
      <c r="L3" s="927"/>
      <c r="M3" s="927"/>
      <c r="N3" s="927"/>
      <c r="O3" s="927"/>
    </row>
    <row r="4" spans="1:16" s="53" customFormat="1" ht="15.75">
      <c r="A4" s="52" t="s">
        <v>22</v>
      </c>
      <c r="B4" s="928" t="s">
        <v>288</v>
      </c>
      <c r="C4" s="928"/>
      <c r="D4" s="928"/>
      <c r="E4" s="928"/>
      <c r="F4" s="928"/>
      <c r="G4" s="928"/>
      <c r="H4" s="928"/>
      <c r="I4" s="928"/>
      <c r="J4" s="928"/>
      <c r="K4" s="928"/>
      <c r="L4" s="928"/>
      <c r="M4" s="928"/>
      <c r="N4" s="928"/>
      <c r="O4" s="928"/>
    </row>
    <row r="5" spans="1:16" s="53" customFormat="1" ht="15" customHeight="1">
      <c r="B5" s="929" t="s">
        <v>3</v>
      </c>
      <c r="C5" s="929"/>
      <c r="D5" s="929"/>
      <c r="E5" s="929"/>
      <c r="F5" s="929"/>
      <c r="G5" s="929"/>
      <c r="H5" s="929"/>
      <c r="I5" s="929"/>
      <c r="J5" s="929"/>
      <c r="K5" s="929"/>
      <c r="L5" s="929"/>
      <c r="M5" s="929"/>
      <c r="N5" s="929"/>
      <c r="O5" s="929"/>
    </row>
    <row r="6" spans="1:16" s="53" customFormat="1" ht="15" customHeight="1">
      <c r="B6" s="54"/>
      <c r="C6" s="54"/>
      <c r="D6" s="54"/>
      <c r="E6" s="54"/>
      <c r="F6" s="54"/>
      <c r="G6" s="54"/>
      <c r="H6" s="54"/>
      <c r="I6" s="54"/>
      <c r="J6" s="54"/>
      <c r="K6" s="54"/>
      <c r="L6" s="54"/>
      <c r="M6" s="54"/>
      <c r="N6" s="54"/>
      <c r="O6" s="54"/>
    </row>
    <row r="7" spans="1:16" ht="20.25" customHeight="1">
      <c r="A7" s="930" t="s">
        <v>2</v>
      </c>
      <c r="B7" s="933" t="s">
        <v>102</v>
      </c>
      <c r="C7" s="937" t="s">
        <v>103</v>
      </c>
      <c r="D7" s="938"/>
      <c r="E7" s="939"/>
      <c r="F7" s="934" t="s">
        <v>153</v>
      </c>
      <c r="G7" s="933" t="s">
        <v>189</v>
      </c>
      <c r="H7" s="933"/>
      <c r="I7" s="933"/>
      <c r="J7" s="933"/>
      <c r="K7" s="933"/>
      <c r="L7" s="933"/>
      <c r="M7" s="933"/>
      <c r="N7" s="933"/>
      <c r="O7" s="933"/>
      <c r="P7" s="933"/>
    </row>
    <row r="8" spans="1:16" ht="18.75" customHeight="1">
      <c r="A8" s="931"/>
      <c r="B8" s="933"/>
      <c r="C8" s="940"/>
      <c r="D8" s="941"/>
      <c r="E8" s="942"/>
      <c r="F8" s="935"/>
      <c r="G8" s="933" t="s">
        <v>110</v>
      </c>
      <c r="H8" s="933"/>
      <c r="I8" s="933" t="s">
        <v>214</v>
      </c>
      <c r="J8" s="933"/>
      <c r="K8" s="933" t="s">
        <v>215</v>
      </c>
      <c r="L8" s="933"/>
      <c r="M8" s="933" t="s">
        <v>222</v>
      </c>
      <c r="N8" s="933"/>
      <c r="O8" s="933" t="s">
        <v>230</v>
      </c>
      <c r="P8" s="933" t="s">
        <v>154</v>
      </c>
    </row>
    <row r="9" spans="1:16" ht="72" customHeight="1">
      <c r="A9" s="932"/>
      <c r="B9" s="933"/>
      <c r="C9" s="113" t="s">
        <v>110</v>
      </c>
      <c r="D9" s="113" t="s">
        <v>210</v>
      </c>
      <c r="E9" s="113" t="s">
        <v>154</v>
      </c>
      <c r="F9" s="936"/>
      <c r="G9" s="113" t="s">
        <v>110</v>
      </c>
      <c r="H9" s="152" t="s">
        <v>748</v>
      </c>
      <c r="I9" s="113" t="s">
        <v>229</v>
      </c>
      <c r="J9" s="152" t="s">
        <v>748</v>
      </c>
      <c r="K9" s="113" t="s">
        <v>229</v>
      </c>
      <c r="L9" s="152" t="s">
        <v>748</v>
      </c>
      <c r="M9" s="113" t="s">
        <v>229</v>
      </c>
      <c r="N9" s="152" t="s">
        <v>748</v>
      </c>
      <c r="O9" s="933"/>
      <c r="P9" s="933"/>
    </row>
    <row r="10" spans="1:16">
      <c r="A10" s="98" t="s">
        <v>10</v>
      </c>
      <c r="B10" s="55" t="s">
        <v>11</v>
      </c>
      <c r="C10" s="55" t="s">
        <v>15</v>
      </c>
      <c r="D10" s="55" t="s">
        <v>16</v>
      </c>
      <c r="E10" s="55" t="s">
        <v>34</v>
      </c>
      <c r="F10" s="98" t="s">
        <v>128</v>
      </c>
      <c r="G10" s="112" t="s">
        <v>227</v>
      </c>
      <c r="H10" s="112" t="s">
        <v>228</v>
      </c>
      <c r="I10" s="112">
        <v>9</v>
      </c>
      <c r="J10" s="112">
        <v>10</v>
      </c>
      <c r="K10" s="112">
        <v>11</v>
      </c>
      <c r="L10" s="112">
        <v>12</v>
      </c>
      <c r="M10" s="112">
        <v>13</v>
      </c>
      <c r="N10" s="112">
        <v>14</v>
      </c>
      <c r="O10" s="112">
        <v>15</v>
      </c>
      <c r="P10" s="112">
        <v>16</v>
      </c>
    </row>
    <row r="11" spans="1:16" ht="31.5">
      <c r="A11" s="57" t="s">
        <v>10</v>
      </c>
      <c r="B11" s="87" t="s">
        <v>211</v>
      </c>
      <c r="C11" s="88">
        <v>243</v>
      </c>
      <c r="D11" s="88">
        <v>7</v>
      </c>
      <c r="E11" s="88">
        <v>0</v>
      </c>
      <c r="F11" s="88">
        <v>5</v>
      </c>
      <c r="G11" s="135">
        <v>38216.486420000001</v>
      </c>
      <c r="H11" s="135">
        <v>25252.866419999998</v>
      </c>
      <c r="I11" s="135">
        <v>34053.706420000002</v>
      </c>
      <c r="J11" s="135">
        <v>21871.166419999998</v>
      </c>
      <c r="K11" s="135">
        <v>4162.78</v>
      </c>
      <c r="L11" s="135">
        <v>3381.7</v>
      </c>
      <c r="M11" s="135">
        <v>0</v>
      </c>
      <c r="N11" s="135">
        <v>0</v>
      </c>
      <c r="O11" s="135">
        <v>8883.9599999999991</v>
      </c>
      <c r="P11" s="135">
        <v>0</v>
      </c>
    </row>
    <row r="12" spans="1:16">
      <c r="A12" s="55" t="s">
        <v>12</v>
      </c>
      <c r="B12" s="17" t="s">
        <v>233</v>
      </c>
      <c r="C12" s="634">
        <v>0</v>
      </c>
      <c r="D12" s="634">
        <v>0</v>
      </c>
      <c r="E12" s="634">
        <v>0</v>
      </c>
      <c r="F12" s="634">
        <v>0</v>
      </c>
      <c r="G12" s="634">
        <v>0</v>
      </c>
      <c r="H12" s="634">
        <v>0</v>
      </c>
      <c r="I12" s="634">
        <v>0</v>
      </c>
      <c r="J12" s="634">
        <v>0</v>
      </c>
      <c r="K12" s="634">
        <v>0</v>
      </c>
      <c r="L12" s="634">
        <v>0</v>
      </c>
      <c r="M12" s="634">
        <v>0</v>
      </c>
      <c r="N12" s="634">
        <v>0</v>
      </c>
      <c r="O12" s="634">
        <v>0</v>
      </c>
      <c r="P12" s="634">
        <v>0</v>
      </c>
    </row>
    <row r="13" spans="1:16">
      <c r="A13" s="55" t="s">
        <v>13</v>
      </c>
      <c r="B13" s="17" t="s">
        <v>234</v>
      </c>
      <c r="C13" s="634">
        <v>0</v>
      </c>
      <c r="D13" s="634">
        <v>0</v>
      </c>
      <c r="E13" s="634">
        <v>0</v>
      </c>
      <c r="F13" s="634">
        <v>0</v>
      </c>
      <c r="G13" s="634">
        <v>0</v>
      </c>
      <c r="H13" s="634">
        <v>0</v>
      </c>
      <c r="I13" s="634">
        <v>0</v>
      </c>
      <c r="J13" s="634">
        <v>0</v>
      </c>
      <c r="K13" s="634">
        <v>0</v>
      </c>
      <c r="L13" s="634">
        <v>0</v>
      </c>
      <c r="M13" s="634">
        <v>0</v>
      </c>
      <c r="N13" s="634">
        <v>0</v>
      </c>
      <c r="O13" s="634">
        <v>0</v>
      </c>
      <c r="P13" s="634">
        <v>0</v>
      </c>
    </row>
    <row r="14" spans="1:16">
      <c r="A14" s="55" t="s">
        <v>14</v>
      </c>
      <c r="B14" s="17" t="s">
        <v>235</v>
      </c>
      <c r="C14" s="634">
        <v>0</v>
      </c>
      <c r="D14" s="634">
        <v>0</v>
      </c>
      <c r="E14" s="634">
        <v>0</v>
      </c>
      <c r="F14" s="634">
        <v>0</v>
      </c>
      <c r="G14" s="634">
        <v>0</v>
      </c>
      <c r="H14" s="634">
        <v>0</v>
      </c>
      <c r="I14" s="634">
        <v>0</v>
      </c>
      <c r="J14" s="634">
        <v>0</v>
      </c>
      <c r="K14" s="634">
        <v>0</v>
      </c>
      <c r="L14" s="634">
        <v>0</v>
      </c>
      <c r="M14" s="634">
        <v>0</v>
      </c>
      <c r="N14" s="634">
        <v>0</v>
      </c>
      <c r="O14" s="634">
        <v>0</v>
      </c>
      <c r="P14" s="634">
        <v>0</v>
      </c>
    </row>
    <row r="15" spans="1:16">
      <c r="A15" s="55" t="s">
        <v>73</v>
      </c>
      <c r="B15" s="17" t="s">
        <v>236</v>
      </c>
      <c r="C15" s="634">
        <v>236</v>
      </c>
      <c r="D15" s="634">
        <v>7</v>
      </c>
      <c r="E15" s="634">
        <v>0</v>
      </c>
      <c r="F15" s="634">
        <v>5</v>
      </c>
      <c r="G15" s="634">
        <v>37910.906419999999</v>
      </c>
      <c r="H15" s="634">
        <v>24973.67642</v>
      </c>
      <c r="I15" s="634">
        <v>33748.126420000001</v>
      </c>
      <c r="J15" s="634">
        <v>21591.976419999999</v>
      </c>
      <c r="K15" s="634">
        <v>4162.78</v>
      </c>
      <c r="L15" s="634">
        <v>3381.7</v>
      </c>
      <c r="M15" s="634">
        <v>0</v>
      </c>
      <c r="N15" s="634">
        <v>0</v>
      </c>
      <c r="O15" s="634">
        <v>8883.9599999999991</v>
      </c>
      <c r="P15" s="634">
        <v>0</v>
      </c>
    </row>
    <row r="16" spans="1:16">
      <c r="A16" s="55" t="s">
        <v>74</v>
      </c>
      <c r="B16" s="17" t="s">
        <v>237</v>
      </c>
      <c r="C16" s="634">
        <v>6</v>
      </c>
      <c r="D16" s="634">
        <v>0</v>
      </c>
      <c r="E16" s="634">
        <v>0</v>
      </c>
      <c r="F16" s="634">
        <v>0</v>
      </c>
      <c r="G16" s="634">
        <v>305.58</v>
      </c>
      <c r="H16" s="634">
        <v>279.19</v>
      </c>
      <c r="I16" s="634">
        <v>305.58</v>
      </c>
      <c r="J16" s="634">
        <v>279.19</v>
      </c>
      <c r="K16" s="634">
        <v>0</v>
      </c>
      <c r="L16" s="634">
        <v>0</v>
      </c>
      <c r="M16" s="634">
        <v>0</v>
      </c>
      <c r="N16" s="634">
        <v>0</v>
      </c>
      <c r="O16" s="634">
        <v>0</v>
      </c>
      <c r="P16" s="634">
        <v>0</v>
      </c>
    </row>
    <row r="17" spans="1:16">
      <c r="A17" s="55" t="s">
        <v>75</v>
      </c>
      <c r="B17" s="17" t="s">
        <v>238</v>
      </c>
      <c r="C17" s="634">
        <v>0</v>
      </c>
      <c r="D17" s="634">
        <v>0</v>
      </c>
      <c r="E17" s="634">
        <v>0</v>
      </c>
      <c r="F17" s="634">
        <v>0</v>
      </c>
      <c r="G17" s="634">
        <v>0</v>
      </c>
      <c r="H17" s="634">
        <v>0</v>
      </c>
      <c r="I17" s="634">
        <v>0</v>
      </c>
      <c r="J17" s="634">
        <v>0</v>
      </c>
      <c r="K17" s="634">
        <v>0</v>
      </c>
      <c r="L17" s="634">
        <v>0</v>
      </c>
      <c r="M17" s="634">
        <v>0</v>
      </c>
      <c r="N17" s="634">
        <v>0</v>
      </c>
      <c r="O17" s="634">
        <v>0</v>
      </c>
      <c r="P17" s="634">
        <v>0</v>
      </c>
    </row>
    <row r="18" spans="1:16">
      <c r="A18" s="55" t="s">
        <v>76</v>
      </c>
      <c r="B18" s="17" t="s">
        <v>77</v>
      </c>
      <c r="C18" s="634">
        <v>1</v>
      </c>
      <c r="D18" s="56" t="s">
        <v>23</v>
      </c>
      <c r="E18" s="56" t="s">
        <v>23</v>
      </c>
      <c r="F18" s="634">
        <v>0</v>
      </c>
      <c r="G18" s="634">
        <v>0</v>
      </c>
      <c r="H18" s="634">
        <v>0</v>
      </c>
      <c r="I18" s="634">
        <v>0</v>
      </c>
      <c r="J18" s="634">
        <v>0</v>
      </c>
      <c r="K18" s="634">
        <v>0</v>
      </c>
      <c r="L18" s="634">
        <v>0</v>
      </c>
      <c r="M18" s="634">
        <v>0</v>
      </c>
      <c r="N18" s="634">
        <v>0</v>
      </c>
      <c r="O18" s="136" t="s">
        <v>23</v>
      </c>
      <c r="P18" s="136" t="s">
        <v>23</v>
      </c>
    </row>
    <row r="19" spans="1:16" ht="31.5">
      <c r="A19" s="44" t="s">
        <v>11</v>
      </c>
      <c r="B19" s="85" t="s">
        <v>232</v>
      </c>
      <c r="C19" s="86">
        <v>1180</v>
      </c>
      <c r="D19" s="86" t="s">
        <v>23</v>
      </c>
      <c r="E19" s="86" t="s">
        <v>23</v>
      </c>
      <c r="F19" s="86">
        <v>141</v>
      </c>
      <c r="G19" s="137">
        <v>382316.03087000002</v>
      </c>
      <c r="H19" s="137">
        <v>299907.24586999998</v>
      </c>
      <c r="I19" s="137">
        <v>372433.60086999997</v>
      </c>
      <c r="J19" s="137">
        <v>291862.11586999998</v>
      </c>
      <c r="K19" s="137">
        <v>9883.1200000000008</v>
      </c>
      <c r="L19" s="137">
        <v>9857.130000000001</v>
      </c>
      <c r="M19" s="137">
        <v>0</v>
      </c>
      <c r="N19" s="137">
        <v>0</v>
      </c>
      <c r="O19" s="136" t="s">
        <v>23</v>
      </c>
      <c r="P19" s="136" t="s">
        <v>23</v>
      </c>
    </row>
    <row r="20" spans="1:16">
      <c r="A20" s="44" t="s">
        <v>191</v>
      </c>
      <c r="B20" s="39" t="s">
        <v>81</v>
      </c>
      <c r="C20" s="634">
        <v>41</v>
      </c>
      <c r="D20" s="56" t="s">
        <v>23</v>
      </c>
      <c r="E20" s="56" t="s">
        <v>23</v>
      </c>
      <c r="F20" s="634">
        <v>1</v>
      </c>
      <c r="G20" s="634">
        <v>4396.1370000000006</v>
      </c>
      <c r="H20" s="634">
        <v>2352.1370000000002</v>
      </c>
      <c r="I20" s="634">
        <v>4336.1369999999997</v>
      </c>
      <c r="J20" s="634">
        <v>4104.1369999999997</v>
      </c>
      <c r="K20" s="634">
        <v>60</v>
      </c>
      <c r="L20" s="634">
        <v>60</v>
      </c>
      <c r="M20" s="634">
        <v>0</v>
      </c>
      <c r="N20" s="634">
        <v>0</v>
      </c>
      <c r="O20" s="136" t="s">
        <v>23</v>
      </c>
      <c r="P20" s="136" t="s">
        <v>23</v>
      </c>
    </row>
    <row r="21" spans="1:16">
      <c r="A21" s="44" t="s">
        <v>192</v>
      </c>
      <c r="B21" s="39" t="s">
        <v>82</v>
      </c>
      <c r="C21" s="634">
        <v>0</v>
      </c>
      <c r="D21" s="56" t="s">
        <v>23</v>
      </c>
      <c r="E21" s="56" t="s">
        <v>23</v>
      </c>
      <c r="F21" s="634">
        <v>0</v>
      </c>
      <c r="G21" s="634">
        <v>0</v>
      </c>
      <c r="H21" s="634">
        <v>0</v>
      </c>
      <c r="I21" s="634">
        <v>0</v>
      </c>
      <c r="J21" s="634">
        <v>0</v>
      </c>
      <c r="K21" s="634">
        <v>0</v>
      </c>
      <c r="L21" s="634">
        <v>0</v>
      </c>
      <c r="M21" s="634">
        <v>0</v>
      </c>
      <c r="N21" s="634">
        <v>0</v>
      </c>
      <c r="O21" s="136" t="s">
        <v>23</v>
      </c>
      <c r="P21" s="136" t="s">
        <v>23</v>
      </c>
    </row>
    <row r="22" spans="1:16">
      <c r="A22" s="44" t="s">
        <v>193</v>
      </c>
      <c r="B22" s="39" t="s">
        <v>57</v>
      </c>
      <c r="C22" s="634">
        <v>890</v>
      </c>
      <c r="D22" s="56" t="s">
        <v>23</v>
      </c>
      <c r="E22" s="56" t="s">
        <v>23</v>
      </c>
      <c r="F22" s="634">
        <v>135</v>
      </c>
      <c r="G22" s="634">
        <v>22782.159959999997</v>
      </c>
      <c r="H22" s="634">
        <v>22216.243959999996</v>
      </c>
      <c r="I22" s="634">
        <v>18837.199959999998</v>
      </c>
      <c r="J22" s="634">
        <v>18296.283959999997</v>
      </c>
      <c r="K22" s="634">
        <v>3944.9600000000005</v>
      </c>
      <c r="L22" s="634">
        <v>3919.9600000000005</v>
      </c>
      <c r="M22" s="634">
        <v>0</v>
      </c>
      <c r="N22" s="634">
        <v>0</v>
      </c>
      <c r="O22" s="136" t="s">
        <v>23</v>
      </c>
      <c r="P22" s="136" t="s">
        <v>23</v>
      </c>
    </row>
    <row r="23" spans="1:16">
      <c r="A23" s="44" t="s">
        <v>194</v>
      </c>
      <c r="B23" s="39" t="s">
        <v>58</v>
      </c>
      <c r="C23" s="634">
        <v>63</v>
      </c>
      <c r="D23" s="56" t="s">
        <v>23</v>
      </c>
      <c r="E23" s="56" t="s">
        <v>23</v>
      </c>
      <c r="F23" s="634">
        <v>0</v>
      </c>
      <c r="G23" s="634">
        <v>13250</v>
      </c>
      <c r="H23" s="634">
        <v>13250</v>
      </c>
      <c r="I23" s="634">
        <v>13250</v>
      </c>
      <c r="J23" s="634">
        <v>13250</v>
      </c>
      <c r="K23" s="634">
        <v>0</v>
      </c>
      <c r="L23" s="634">
        <v>0</v>
      </c>
      <c r="M23" s="634">
        <v>0</v>
      </c>
      <c r="N23" s="634">
        <v>0</v>
      </c>
      <c r="O23" s="136" t="s">
        <v>23</v>
      </c>
      <c r="P23" s="136" t="s">
        <v>23</v>
      </c>
    </row>
    <row r="24" spans="1:16">
      <c r="A24" s="44" t="s">
        <v>195</v>
      </c>
      <c r="B24" s="39" t="s">
        <v>83</v>
      </c>
      <c r="C24" s="634">
        <v>2</v>
      </c>
      <c r="D24" s="56" t="s">
        <v>23</v>
      </c>
      <c r="E24" s="56" t="s">
        <v>23</v>
      </c>
      <c r="F24" s="634">
        <v>0</v>
      </c>
      <c r="G24" s="634">
        <v>362.38</v>
      </c>
      <c r="H24" s="634">
        <v>360.68</v>
      </c>
      <c r="I24" s="634">
        <v>362.38</v>
      </c>
      <c r="J24" s="634">
        <v>360.68</v>
      </c>
      <c r="K24" s="634">
        <v>0</v>
      </c>
      <c r="L24" s="634">
        <v>0</v>
      </c>
      <c r="M24" s="634">
        <v>0</v>
      </c>
      <c r="N24" s="634">
        <v>0</v>
      </c>
      <c r="O24" s="136" t="s">
        <v>23</v>
      </c>
      <c r="P24" s="136" t="s">
        <v>23</v>
      </c>
    </row>
    <row r="25" spans="1:16">
      <c r="A25" s="44" t="s">
        <v>196</v>
      </c>
      <c r="B25" s="39" t="s">
        <v>84</v>
      </c>
      <c r="C25" s="634">
        <v>94</v>
      </c>
      <c r="D25" s="56" t="s">
        <v>23</v>
      </c>
      <c r="E25" s="56" t="s">
        <v>23</v>
      </c>
      <c r="F25" s="634">
        <v>2</v>
      </c>
      <c r="G25" s="634">
        <v>24117.474910000001</v>
      </c>
      <c r="H25" s="634">
        <v>23802.854910000002</v>
      </c>
      <c r="I25" s="634">
        <v>24115.474910000001</v>
      </c>
      <c r="J25" s="634">
        <v>23801.854910000002</v>
      </c>
      <c r="K25" s="634">
        <v>2</v>
      </c>
      <c r="L25" s="634">
        <v>1</v>
      </c>
      <c r="M25" s="634">
        <v>0</v>
      </c>
      <c r="N25" s="634">
        <v>0</v>
      </c>
      <c r="O25" s="136" t="s">
        <v>23</v>
      </c>
      <c r="P25" s="136" t="s">
        <v>23</v>
      </c>
    </row>
    <row r="26" spans="1:16">
      <c r="A26" s="44" t="s">
        <v>197</v>
      </c>
      <c r="B26" s="39" t="s">
        <v>85</v>
      </c>
      <c r="C26" s="634">
        <v>0</v>
      </c>
      <c r="D26" s="56" t="s">
        <v>23</v>
      </c>
      <c r="E26" s="56" t="s">
        <v>23</v>
      </c>
      <c r="F26" s="634">
        <v>0</v>
      </c>
      <c r="G26" s="634">
        <v>0</v>
      </c>
      <c r="H26" s="634">
        <v>0</v>
      </c>
      <c r="I26" s="634">
        <v>0</v>
      </c>
      <c r="J26" s="634">
        <v>0</v>
      </c>
      <c r="K26" s="634">
        <v>0</v>
      </c>
      <c r="L26" s="634">
        <v>0</v>
      </c>
      <c r="M26" s="634">
        <v>0</v>
      </c>
      <c r="N26" s="634">
        <v>0</v>
      </c>
      <c r="O26" s="136" t="s">
        <v>23</v>
      </c>
      <c r="P26" s="136" t="s">
        <v>23</v>
      </c>
    </row>
    <row r="27" spans="1:16">
      <c r="A27" s="44" t="s">
        <v>198</v>
      </c>
      <c r="B27" s="39" t="s">
        <v>86</v>
      </c>
      <c r="C27" s="634">
        <v>0</v>
      </c>
      <c r="D27" s="56" t="s">
        <v>23</v>
      </c>
      <c r="E27" s="56" t="s">
        <v>23</v>
      </c>
      <c r="F27" s="634">
        <v>0</v>
      </c>
      <c r="G27" s="634">
        <v>0</v>
      </c>
      <c r="H27" s="634">
        <v>0</v>
      </c>
      <c r="I27" s="634">
        <v>0</v>
      </c>
      <c r="J27" s="634">
        <v>0</v>
      </c>
      <c r="K27" s="634">
        <v>0</v>
      </c>
      <c r="L27" s="634">
        <v>0</v>
      </c>
      <c r="M27" s="634">
        <v>0</v>
      </c>
      <c r="N27" s="634">
        <v>0</v>
      </c>
      <c r="O27" s="136" t="s">
        <v>23</v>
      </c>
      <c r="P27" s="136" t="s">
        <v>23</v>
      </c>
    </row>
    <row r="28" spans="1:16">
      <c r="A28" s="44" t="s">
        <v>199</v>
      </c>
      <c r="B28" s="39" t="s">
        <v>88</v>
      </c>
      <c r="C28" s="634">
        <v>0</v>
      </c>
      <c r="D28" s="56" t="s">
        <v>23</v>
      </c>
      <c r="E28" s="56" t="s">
        <v>23</v>
      </c>
      <c r="F28" s="634">
        <v>0</v>
      </c>
      <c r="G28" s="634">
        <v>0</v>
      </c>
      <c r="H28" s="634">
        <v>0</v>
      </c>
      <c r="I28" s="634">
        <v>0</v>
      </c>
      <c r="J28" s="634">
        <v>0</v>
      </c>
      <c r="K28" s="634">
        <v>0</v>
      </c>
      <c r="L28" s="634">
        <v>0</v>
      </c>
      <c r="M28" s="634">
        <v>0</v>
      </c>
      <c r="N28" s="634">
        <v>0</v>
      </c>
      <c r="O28" s="136" t="s">
        <v>23</v>
      </c>
      <c r="P28" s="136" t="s">
        <v>23</v>
      </c>
    </row>
    <row r="29" spans="1:16">
      <c r="A29" s="44" t="s">
        <v>200</v>
      </c>
      <c r="B29" s="39" t="s">
        <v>87</v>
      </c>
      <c r="C29" s="634">
        <v>0</v>
      </c>
      <c r="D29" s="56" t="s">
        <v>23</v>
      </c>
      <c r="E29" s="56" t="s">
        <v>23</v>
      </c>
      <c r="F29" s="634">
        <v>0</v>
      </c>
      <c r="G29" s="634">
        <v>0</v>
      </c>
      <c r="H29" s="634">
        <v>0</v>
      </c>
      <c r="I29" s="634">
        <v>0</v>
      </c>
      <c r="J29" s="634">
        <v>0</v>
      </c>
      <c r="K29" s="634">
        <v>0</v>
      </c>
      <c r="L29" s="634">
        <v>0</v>
      </c>
      <c r="M29" s="634">
        <v>0</v>
      </c>
      <c r="N29" s="634">
        <v>0</v>
      </c>
      <c r="O29" s="136" t="s">
        <v>23</v>
      </c>
      <c r="P29" s="136" t="s">
        <v>23</v>
      </c>
    </row>
    <row r="30" spans="1:16">
      <c r="A30" s="44" t="s">
        <v>201</v>
      </c>
      <c r="B30" s="39" t="s">
        <v>89</v>
      </c>
      <c r="C30" s="634">
        <v>3</v>
      </c>
      <c r="D30" s="56" t="s">
        <v>23</v>
      </c>
      <c r="E30" s="56" t="s">
        <v>23</v>
      </c>
      <c r="F30" s="634">
        <v>0</v>
      </c>
      <c r="G30" s="634">
        <v>276.17</v>
      </c>
      <c r="H30" s="634">
        <v>276.17</v>
      </c>
      <c r="I30" s="634">
        <v>276.17</v>
      </c>
      <c r="J30" s="634">
        <v>276.17</v>
      </c>
      <c r="K30" s="634">
        <v>0</v>
      </c>
      <c r="L30" s="634">
        <v>0</v>
      </c>
      <c r="M30" s="634">
        <v>0</v>
      </c>
      <c r="N30" s="634">
        <v>0</v>
      </c>
      <c r="O30" s="136" t="s">
        <v>23</v>
      </c>
      <c r="P30" s="136" t="s">
        <v>23</v>
      </c>
    </row>
    <row r="31" spans="1:16" ht="22.5">
      <c r="A31" s="44" t="s">
        <v>202</v>
      </c>
      <c r="B31" s="111" t="s">
        <v>224</v>
      </c>
      <c r="C31" s="634">
        <v>1</v>
      </c>
      <c r="D31" s="56" t="s">
        <v>23</v>
      </c>
      <c r="E31" s="56" t="s">
        <v>23</v>
      </c>
      <c r="F31" s="634">
        <v>0</v>
      </c>
      <c r="G31" s="634">
        <v>12000</v>
      </c>
      <c r="H31" s="634">
        <v>11000</v>
      </c>
      <c r="I31" s="634">
        <v>12000</v>
      </c>
      <c r="J31" s="634">
        <v>11000</v>
      </c>
      <c r="K31" s="634">
        <v>0</v>
      </c>
      <c r="L31" s="634">
        <v>0</v>
      </c>
      <c r="M31" s="634">
        <v>0</v>
      </c>
      <c r="N31" s="634">
        <v>0</v>
      </c>
      <c r="O31" s="136" t="s">
        <v>23</v>
      </c>
      <c r="P31" s="136" t="s">
        <v>23</v>
      </c>
    </row>
    <row r="32" spans="1:16" ht="22.5">
      <c r="A32" s="44" t="s">
        <v>203</v>
      </c>
      <c r="B32" s="111" t="s">
        <v>225</v>
      </c>
      <c r="C32" s="634">
        <v>62</v>
      </c>
      <c r="D32" s="56" t="s">
        <v>23</v>
      </c>
      <c r="E32" s="56" t="s">
        <v>23</v>
      </c>
      <c r="F32" s="634">
        <v>2</v>
      </c>
      <c r="G32" s="634">
        <v>157347.12100000001</v>
      </c>
      <c r="H32" s="634">
        <v>100384.821</v>
      </c>
      <c r="I32" s="634">
        <v>151471.65099999998</v>
      </c>
      <c r="J32" s="634">
        <v>94508.650999999998</v>
      </c>
      <c r="K32" s="634">
        <v>5876.16</v>
      </c>
      <c r="L32" s="634">
        <v>5876.17</v>
      </c>
      <c r="M32" s="634">
        <v>0</v>
      </c>
      <c r="N32" s="634">
        <v>0</v>
      </c>
      <c r="O32" s="136" t="s">
        <v>23</v>
      </c>
      <c r="P32" s="136" t="s">
        <v>23</v>
      </c>
    </row>
    <row r="33" spans="1:16">
      <c r="A33" s="44" t="s">
        <v>204</v>
      </c>
      <c r="B33" s="39" t="s">
        <v>90</v>
      </c>
      <c r="C33" s="634">
        <v>0</v>
      </c>
      <c r="D33" s="56" t="s">
        <v>23</v>
      </c>
      <c r="E33" s="56" t="s">
        <v>23</v>
      </c>
      <c r="F33" s="634">
        <v>0</v>
      </c>
      <c r="G33" s="634">
        <v>0</v>
      </c>
      <c r="H33" s="634">
        <v>0</v>
      </c>
      <c r="I33" s="634">
        <v>0</v>
      </c>
      <c r="J33" s="634">
        <v>0</v>
      </c>
      <c r="K33" s="634">
        <v>0</v>
      </c>
      <c r="L33" s="634">
        <v>0</v>
      </c>
      <c r="M33" s="634">
        <v>0</v>
      </c>
      <c r="N33" s="634">
        <v>0</v>
      </c>
      <c r="O33" s="136" t="s">
        <v>23</v>
      </c>
      <c r="P33" s="136" t="s">
        <v>23</v>
      </c>
    </row>
    <row r="34" spans="1:16">
      <c r="A34" s="44" t="s">
        <v>205</v>
      </c>
      <c r="B34" s="39" t="s">
        <v>91</v>
      </c>
      <c r="C34" s="634">
        <v>0</v>
      </c>
      <c r="D34" s="56" t="s">
        <v>23</v>
      </c>
      <c r="E34" s="56" t="s">
        <v>23</v>
      </c>
      <c r="F34" s="634">
        <v>0</v>
      </c>
      <c r="G34" s="634">
        <v>0</v>
      </c>
      <c r="H34" s="634">
        <v>0</v>
      </c>
      <c r="I34" s="634">
        <v>0</v>
      </c>
      <c r="J34" s="634">
        <v>0</v>
      </c>
      <c r="K34" s="634">
        <v>0</v>
      </c>
      <c r="L34" s="634">
        <v>0</v>
      </c>
      <c r="M34" s="634">
        <v>0</v>
      </c>
      <c r="N34" s="634">
        <v>0</v>
      </c>
      <c r="O34" s="136" t="s">
        <v>23</v>
      </c>
      <c r="P34" s="136" t="s">
        <v>23</v>
      </c>
    </row>
    <row r="35" spans="1:16">
      <c r="A35" s="44" t="s">
        <v>206</v>
      </c>
      <c r="B35" s="39" t="s">
        <v>92</v>
      </c>
      <c r="C35" s="634">
        <v>24</v>
      </c>
      <c r="D35" s="56" t="s">
        <v>23</v>
      </c>
      <c r="E35" s="56" t="s">
        <v>23</v>
      </c>
      <c r="F35" s="634">
        <v>1</v>
      </c>
      <c r="G35" s="634">
        <v>147784.58800000002</v>
      </c>
      <c r="H35" s="634">
        <v>126264.33900000001</v>
      </c>
      <c r="I35" s="634">
        <v>147784.58800000002</v>
      </c>
      <c r="J35" s="634">
        <v>126264.33900000001</v>
      </c>
      <c r="K35" s="634">
        <v>0</v>
      </c>
      <c r="L35" s="634">
        <v>0</v>
      </c>
      <c r="M35" s="634">
        <v>0</v>
      </c>
      <c r="N35" s="634">
        <v>0</v>
      </c>
      <c r="O35" s="136" t="s">
        <v>23</v>
      </c>
      <c r="P35" s="136" t="s">
        <v>23</v>
      </c>
    </row>
    <row r="36" spans="1:16">
      <c r="A36" s="44" t="s">
        <v>207</v>
      </c>
      <c r="B36" s="39" t="s">
        <v>93</v>
      </c>
      <c r="C36" s="634">
        <v>0</v>
      </c>
      <c r="D36" s="56" t="s">
        <v>23</v>
      </c>
      <c r="E36" s="56" t="s">
        <v>23</v>
      </c>
      <c r="F36" s="634">
        <v>0</v>
      </c>
      <c r="G36" s="634">
        <v>0</v>
      </c>
      <c r="H36" s="634">
        <v>0</v>
      </c>
      <c r="I36" s="634">
        <v>0</v>
      </c>
      <c r="J36" s="634">
        <v>0</v>
      </c>
      <c r="K36" s="634">
        <v>0</v>
      </c>
      <c r="L36" s="634">
        <v>0</v>
      </c>
      <c r="M36" s="634">
        <v>0</v>
      </c>
      <c r="N36" s="634">
        <v>0</v>
      </c>
      <c r="O36" s="136" t="s">
        <v>23</v>
      </c>
      <c r="P36" s="136" t="s">
        <v>23</v>
      </c>
    </row>
    <row r="37" spans="1:16">
      <c r="A37" s="44" t="s">
        <v>208</v>
      </c>
      <c r="B37" s="39" t="s">
        <v>94</v>
      </c>
      <c r="C37" s="634">
        <v>0</v>
      </c>
      <c r="D37" s="56" t="s">
        <v>23</v>
      </c>
      <c r="E37" s="56" t="s">
        <v>23</v>
      </c>
      <c r="F37" s="634">
        <v>0</v>
      </c>
      <c r="G37" s="634">
        <v>0</v>
      </c>
      <c r="H37" s="634">
        <v>0</v>
      </c>
      <c r="I37" s="634">
        <v>0</v>
      </c>
      <c r="J37" s="634">
        <v>0</v>
      </c>
      <c r="K37" s="634">
        <v>0</v>
      </c>
      <c r="L37" s="634">
        <v>0</v>
      </c>
      <c r="M37" s="634">
        <v>0</v>
      </c>
      <c r="N37" s="634">
        <v>0</v>
      </c>
      <c r="O37" s="136" t="s">
        <v>23</v>
      </c>
      <c r="P37" s="136" t="s">
        <v>23</v>
      </c>
    </row>
    <row r="38" spans="1:16">
      <c r="A38" s="44" t="s">
        <v>223</v>
      </c>
      <c r="B38" s="39" t="s">
        <v>190</v>
      </c>
      <c r="C38" s="634">
        <v>0</v>
      </c>
      <c r="D38" s="56" t="s">
        <v>23</v>
      </c>
      <c r="E38" s="56" t="s">
        <v>23</v>
      </c>
      <c r="F38" s="634">
        <v>0</v>
      </c>
      <c r="G38" s="634">
        <v>0</v>
      </c>
      <c r="H38" s="634">
        <v>0</v>
      </c>
      <c r="I38" s="634">
        <v>0</v>
      </c>
      <c r="J38" s="634">
        <v>0</v>
      </c>
      <c r="K38" s="634">
        <v>0</v>
      </c>
      <c r="L38" s="634">
        <v>0</v>
      </c>
      <c r="M38" s="634">
        <v>0</v>
      </c>
      <c r="N38" s="634">
        <v>0</v>
      </c>
      <c r="O38" s="136"/>
      <c r="P38" s="136"/>
    </row>
    <row r="39" spans="1:16" ht="24">
      <c r="A39" s="57" t="s">
        <v>15</v>
      </c>
      <c r="B39" s="89" t="s">
        <v>209</v>
      </c>
      <c r="C39" s="90">
        <v>1423</v>
      </c>
      <c r="D39" s="90">
        <v>7</v>
      </c>
      <c r="E39" s="90">
        <v>0</v>
      </c>
      <c r="F39" s="90">
        <v>146</v>
      </c>
      <c r="G39" s="138">
        <v>420532.51728999999</v>
      </c>
      <c r="H39" s="138">
        <v>325160.11228999996</v>
      </c>
      <c r="I39" s="138">
        <v>406487.30728999997</v>
      </c>
      <c r="J39" s="138">
        <v>313733.28229</v>
      </c>
      <c r="K39" s="138">
        <v>14045.900000000001</v>
      </c>
      <c r="L39" s="138">
        <v>13238.830000000002</v>
      </c>
      <c r="M39" s="138">
        <v>0</v>
      </c>
      <c r="N39" s="138">
        <v>0</v>
      </c>
      <c r="O39" s="138">
        <v>8883.9599999999991</v>
      </c>
      <c r="P39" s="138">
        <v>0</v>
      </c>
    </row>
    <row r="40" spans="1:16">
      <c r="A40" s="58"/>
      <c r="B40" s="59"/>
      <c r="C40" s="60"/>
      <c r="D40" s="60"/>
      <c r="E40" s="60"/>
      <c r="F40" s="60"/>
      <c r="G40" s="60"/>
      <c r="H40" s="60"/>
      <c r="I40" s="60"/>
      <c r="J40" s="60"/>
      <c r="K40" s="60"/>
      <c r="L40" s="60"/>
      <c r="M40" s="60"/>
      <c r="N40" s="60"/>
      <c r="O40" s="60"/>
      <c r="P40" s="60"/>
    </row>
    <row r="42" spans="1:16">
      <c r="A42" s="61" t="s">
        <v>52</v>
      </c>
    </row>
    <row r="43" spans="1:16">
      <c r="A43" s="61" t="s">
        <v>317</v>
      </c>
    </row>
    <row r="44" spans="1:16">
      <c r="A44" s="50" t="s">
        <v>226</v>
      </c>
    </row>
    <row r="45" spans="1:16">
      <c r="A45" s="50" t="s">
        <v>155</v>
      </c>
    </row>
    <row r="47" spans="1:16" ht="12.75" customHeight="1">
      <c r="A47" s="62" t="s">
        <v>318</v>
      </c>
      <c r="B47" s="63"/>
    </row>
    <row r="48" spans="1:16">
      <c r="A48" s="62"/>
    </row>
    <row r="49" spans="1:1" s="8" customFormat="1">
      <c r="A49" s="62" t="s">
        <v>319</v>
      </c>
    </row>
    <row r="50" spans="1:1" s="8" customFormat="1">
      <c r="A50" s="10"/>
    </row>
    <row r="51" spans="1:1" s="8" customFormat="1">
      <c r="A51" s="10"/>
    </row>
  </sheetData>
  <mergeCells count="14">
    <mergeCell ref="B3:O3"/>
    <mergeCell ref="B4:O4"/>
    <mergeCell ref="B5:O5"/>
    <mergeCell ref="A7:A9"/>
    <mergeCell ref="B7:B9"/>
    <mergeCell ref="F7:F9"/>
    <mergeCell ref="G7:P7"/>
    <mergeCell ref="C7:E8"/>
    <mergeCell ref="G8:H8"/>
    <mergeCell ref="I8:J8"/>
    <mergeCell ref="K8:L8"/>
    <mergeCell ref="M8:N8"/>
    <mergeCell ref="O8:O9"/>
    <mergeCell ref="P8:P9"/>
  </mergeCells>
  <printOptions horizontalCentered="1"/>
  <pageMargins left="0.39370078740157483" right="0.39370078740157483" top="0.39370078740157483" bottom="0.39370078740157483" header="0.51181102362204722" footer="0.51181102362204722"/>
  <pageSetup paperSize="9" scale="68" firstPageNumber="7"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sheetPr codeName="Лист4">
    <tabColor rgb="FF92D050"/>
    <pageSetUpPr fitToPage="1"/>
  </sheetPr>
  <dimension ref="A1:K23"/>
  <sheetViews>
    <sheetView zoomScaleNormal="100" workbookViewId="0">
      <selection activeCell="E51" sqref="E51"/>
    </sheetView>
  </sheetViews>
  <sheetFormatPr defaultRowHeight="12.75"/>
  <cols>
    <col min="1" max="1" width="9.140625" style="99"/>
    <col min="2" max="2" width="41.7109375" style="99" customWidth="1"/>
    <col min="3" max="3" width="14.85546875" style="99" customWidth="1"/>
    <col min="4" max="4" width="12.7109375" style="99" customWidth="1"/>
    <col min="5" max="5" width="12.140625" style="99" customWidth="1"/>
    <col min="6" max="6" width="11.7109375" style="99" hidden="1" customWidth="1"/>
    <col min="7" max="7" width="12" style="99" customWidth="1"/>
    <col min="8" max="9" width="11.85546875" style="99" customWidth="1"/>
    <col min="10" max="10" width="13.42578125" style="99" hidden="1" customWidth="1"/>
    <col min="11" max="16384" width="9.140625" style="99"/>
  </cols>
  <sheetData>
    <row r="1" spans="1:11">
      <c r="G1" s="945" t="s">
        <v>231</v>
      </c>
      <c r="H1" s="946"/>
    </row>
    <row r="2" spans="1:11" ht="15.75" customHeight="1">
      <c r="A2" s="947" t="s">
        <v>245</v>
      </c>
      <c r="B2" s="947"/>
      <c r="C2" s="947"/>
      <c r="D2" s="947"/>
      <c r="E2" s="947"/>
      <c r="F2" s="947"/>
      <c r="G2" s="2"/>
      <c r="H2" s="2"/>
      <c r="I2" s="2"/>
    </row>
    <row r="3" spans="1:11" ht="15.75" customHeight="1">
      <c r="A3" s="68"/>
      <c r="B3" s="642" t="s">
        <v>3940</v>
      </c>
      <c r="C3" s="68"/>
      <c r="D3" s="68"/>
      <c r="E3" s="68"/>
      <c r="F3" s="68"/>
      <c r="G3" s="2"/>
      <c r="H3" s="2"/>
      <c r="I3" s="2"/>
    </row>
    <row r="4" spans="1:11" ht="15.75">
      <c r="A4" s="71" t="s">
        <v>22</v>
      </c>
      <c r="B4" s="948" t="s">
        <v>288</v>
      </c>
      <c r="C4" s="948"/>
      <c r="D4" s="948"/>
      <c r="E4" s="948"/>
      <c r="F4" s="948"/>
      <c r="G4" s="100"/>
      <c r="H4" s="100"/>
      <c r="I4" s="100"/>
      <c r="J4" s="100"/>
    </row>
    <row r="5" spans="1:11" ht="15">
      <c r="A5" s="100"/>
      <c r="B5" s="949" t="s">
        <v>3</v>
      </c>
      <c r="C5" s="949"/>
      <c r="D5" s="949"/>
      <c r="E5" s="949"/>
      <c r="F5" s="949"/>
      <c r="G5" s="100"/>
      <c r="H5" s="100"/>
      <c r="I5" s="100"/>
      <c r="J5" s="100"/>
    </row>
    <row r="6" spans="1:11">
      <c r="A6" s="58"/>
      <c r="B6" s="59"/>
      <c r="C6" s="59"/>
      <c r="D6" s="59"/>
      <c r="E6" s="59"/>
      <c r="F6" s="59"/>
      <c r="G6" s="63"/>
      <c r="H6" s="60"/>
      <c r="I6" s="60"/>
      <c r="J6" s="60" t="s">
        <v>213</v>
      </c>
    </row>
    <row r="7" spans="1:11" ht="19.5" customHeight="1">
      <c r="A7" s="953" t="s">
        <v>2</v>
      </c>
      <c r="B7" s="933" t="s">
        <v>158</v>
      </c>
      <c r="C7" s="943" t="s">
        <v>110</v>
      </c>
      <c r="D7" s="943" t="s">
        <v>3941</v>
      </c>
      <c r="E7" s="943" t="s">
        <v>3942</v>
      </c>
      <c r="F7" s="943" t="s">
        <v>749</v>
      </c>
      <c r="G7" s="950" t="s">
        <v>4852</v>
      </c>
      <c r="H7" s="951"/>
      <c r="I7" s="951"/>
      <c r="J7" s="952"/>
    </row>
    <row r="8" spans="1:11" ht="48.75" customHeight="1">
      <c r="A8" s="953"/>
      <c r="B8" s="933"/>
      <c r="C8" s="944"/>
      <c r="D8" s="944"/>
      <c r="E8" s="944"/>
      <c r="F8" s="944"/>
      <c r="G8" s="113" t="s">
        <v>110</v>
      </c>
      <c r="H8" s="113" t="s">
        <v>214</v>
      </c>
      <c r="I8" s="152" t="s">
        <v>215</v>
      </c>
      <c r="J8" s="113" t="s">
        <v>216</v>
      </c>
    </row>
    <row r="9" spans="1:11">
      <c r="A9" s="101" t="s">
        <v>10</v>
      </c>
      <c r="B9" s="102">
        <v>2</v>
      </c>
      <c r="C9" s="102" t="s">
        <v>217</v>
      </c>
      <c r="D9" s="102">
        <v>4</v>
      </c>
      <c r="E9" s="102">
        <v>5</v>
      </c>
      <c r="F9" s="102">
        <v>6</v>
      </c>
      <c r="G9" s="102" t="s">
        <v>218</v>
      </c>
      <c r="H9" s="102">
        <v>8</v>
      </c>
      <c r="I9" s="102">
        <v>9</v>
      </c>
      <c r="J9" s="102">
        <v>10</v>
      </c>
    </row>
    <row r="10" spans="1:11" ht="14.25">
      <c r="A10" s="103"/>
      <c r="B10" s="104" t="s">
        <v>219</v>
      </c>
      <c r="C10" s="1067">
        <v>5213634.6805199999</v>
      </c>
      <c r="D10" s="1067">
        <v>4525005.26052</v>
      </c>
      <c r="E10" s="1067">
        <v>688628.42</v>
      </c>
      <c r="F10" s="1067"/>
      <c r="G10" s="1067">
        <v>376785.96864000004</v>
      </c>
      <c r="H10" s="1067">
        <v>353641.29863999999</v>
      </c>
      <c r="I10" s="1067">
        <v>23144.87</v>
      </c>
      <c r="J10" s="141"/>
      <c r="K10" s="142"/>
    </row>
    <row r="11" spans="1:11" ht="31.5">
      <c r="A11" s="105" t="s">
        <v>10</v>
      </c>
      <c r="B11" s="106" t="s">
        <v>220</v>
      </c>
      <c r="C11" s="1068" t="s">
        <v>23</v>
      </c>
      <c r="D11" s="1066" t="s">
        <v>23</v>
      </c>
      <c r="E11" s="1066" t="s">
        <v>23</v>
      </c>
      <c r="F11" s="1066" t="s">
        <v>23</v>
      </c>
      <c r="G11" s="1067">
        <v>17665.216</v>
      </c>
      <c r="H11" s="1067">
        <v>17956.216</v>
      </c>
      <c r="I11" s="1067">
        <v>185</v>
      </c>
      <c r="J11" s="140"/>
    </row>
    <row r="12" spans="1:11" ht="39" customHeight="1">
      <c r="A12" s="107" t="s">
        <v>11</v>
      </c>
      <c r="B12" s="108" t="s">
        <v>221</v>
      </c>
      <c r="C12" s="716" t="s">
        <v>23</v>
      </c>
      <c r="D12" s="1066" t="s">
        <v>23</v>
      </c>
      <c r="E12" s="1066" t="s">
        <v>23</v>
      </c>
      <c r="F12" s="1066" t="s">
        <v>23</v>
      </c>
      <c r="G12" s="1067">
        <v>359120.68838000001</v>
      </c>
      <c r="H12" s="1067">
        <v>336160.90937999991</v>
      </c>
      <c r="I12" s="1067">
        <v>22959.719999999998</v>
      </c>
      <c r="J12" s="140"/>
    </row>
    <row r="13" spans="1:11">
      <c r="A13" s="109"/>
      <c r="B13" s="63"/>
      <c r="C13" s="63"/>
      <c r="D13" s="63"/>
      <c r="E13" s="63"/>
      <c r="F13" s="63"/>
      <c r="G13" s="63"/>
      <c r="H13" s="63"/>
      <c r="I13" s="63"/>
      <c r="J13" s="63"/>
    </row>
    <row r="14" spans="1:11" s="110" customFormat="1">
      <c r="A14" s="61" t="s">
        <v>52</v>
      </c>
      <c r="B14" s="50"/>
      <c r="C14" s="50"/>
      <c r="D14" s="50"/>
      <c r="E14" s="50"/>
      <c r="F14" s="50"/>
      <c r="G14" s="50"/>
      <c r="H14" s="50"/>
      <c r="I14" s="50"/>
      <c r="J14" s="50"/>
    </row>
    <row r="15" spans="1:11" s="110" customFormat="1">
      <c r="A15" s="61" t="s">
        <v>317</v>
      </c>
      <c r="B15" s="50"/>
      <c r="C15" s="50"/>
      <c r="D15" s="50"/>
      <c r="E15" s="50"/>
      <c r="F15" s="50"/>
      <c r="G15" s="50"/>
      <c r="H15" s="50"/>
      <c r="I15" s="50"/>
      <c r="J15" s="50"/>
    </row>
    <row r="16" spans="1:11" s="110" customFormat="1">
      <c r="A16" s="61" t="s">
        <v>3943</v>
      </c>
      <c r="B16" s="50"/>
      <c r="C16" s="50"/>
      <c r="D16" s="50"/>
      <c r="E16" s="50"/>
      <c r="F16" s="50"/>
      <c r="G16" s="50"/>
      <c r="H16" s="50"/>
      <c r="I16" s="50"/>
      <c r="J16" s="50"/>
    </row>
    <row r="17" spans="1:10" s="110" customFormat="1">
      <c r="A17" s="61" t="s">
        <v>3944</v>
      </c>
      <c r="B17" s="50"/>
      <c r="C17" s="50"/>
      <c r="D17" s="50"/>
      <c r="E17" s="50"/>
      <c r="F17" s="50"/>
      <c r="G17" s="50"/>
      <c r="H17" s="50"/>
      <c r="I17" s="50"/>
      <c r="J17" s="50"/>
    </row>
    <row r="18" spans="1:10" s="110" customFormat="1">
      <c r="A18" s="61"/>
    </row>
    <row r="19" spans="1:10" s="110" customFormat="1">
      <c r="A19" s="62" t="s">
        <v>325</v>
      </c>
      <c r="B19" s="50"/>
      <c r="C19" s="50"/>
      <c r="D19" s="50"/>
      <c r="E19" s="50"/>
      <c r="F19" s="50"/>
      <c r="G19" s="50"/>
      <c r="H19" s="50"/>
      <c r="I19" s="50"/>
      <c r="J19" s="50"/>
    </row>
    <row r="20" spans="1:10" s="110" customFormat="1">
      <c r="A20" s="62"/>
      <c r="B20" s="50"/>
      <c r="C20" s="50"/>
      <c r="D20" s="50"/>
      <c r="E20" s="50"/>
      <c r="F20" s="50"/>
      <c r="G20" s="50"/>
      <c r="H20" s="50"/>
      <c r="I20" s="50"/>
      <c r="J20" s="50"/>
    </row>
    <row r="21" spans="1:10" s="110" customFormat="1">
      <c r="A21" s="62" t="s">
        <v>293</v>
      </c>
    </row>
    <row r="22" spans="1:10" s="110" customFormat="1"/>
    <row r="23" spans="1:10" s="110" customFormat="1"/>
  </sheetData>
  <mergeCells count="11">
    <mergeCell ref="E7:E8"/>
    <mergeCell ref="F7:F8"/>
    <mergeCell ref="G1:H1"/>
    <mergeCell ref="A2:F2"/>
    <mergeCell ref="B4:F4"/>
    <mergeCell ref="B5:F5"/>
    <mergeCell ref="G7:J7"/>
    <mergeCell ref="A7:A8"/>
    <mergeCell ref="B7:B8"/>
    <mergeCell ref="C7:C8"/>
    <mergeCell ref="D7:D8"/>
  </mergeCells>
  <pageMargins left="0.70866141732283472" right="0.70866141732283472" top="0.74803149606299213" bottom="0.74803149606299213" header="0.31496062992125984" footer="0.31496062992125984"/>
  <pageSetup paperSize="9" scale="88" fitToHeight="100" orientation="landscape" r:id="rId1"/>
</worksheet>
</file>

<file path=xl/worksheets/sheet5.xml><?xml version="1.0" encoding="utf-8"?>
<worksheet xmlns="http://schemas.openxmlformats.org/spreadsheetml/2006/main" xmlns:r="http://schemas.openxmlformats.org/officeDocument/2006/relationships">
  <sheetPr codeName="Лист5">
    <tabColor rgb="FF92D050"/>
    <pageSetUpPr fitToPage="1"/>
  </sheetPr>
  <dimension ref="A1:O23"/>
  <sheetViews>
    <sheetView topLeftCell="A9" workbookViewId="0">
      <selection activeCell="G15" sqref="G15"/>
    </sheetView>
  </sheetViews>
  <sheetFormatPr defaultRowHeight="15"/>
  <cols>
    <col min="1" max="1" width="7.140625" style="3" customWidth="1"/>
    <col min="2" max="2" width="18.7109375" style="3" customWidth="1"/>
    <col min="3" max="3" width="15.42578125" style="3" customWidth="1"/>
    <col min="4" max="4" width="16.5703125" style="3" customWidth="1"/>
    <col min="5" max="6" width="15.140625" style="3" customWidth="1"/>
    <col min="7" max="7" width="19.140625" style="3" customWidth="1"/>
    <col min="8" max="8" width="15.5703125" style="3" customWidth="1"/>
    <col min="9" max="9" width="22.5703125" style="3" customWidth="1"/>
    <col min="10" max="10" width="25.7109375" style="3" customWidth="1"/>
    <col min="11" max="16384" width="9.140625" style="3"/>
  </cols>
  <sheetData>
    <row r="1" spans="1:10">
      <c r="J1" s="16" t="s">
        <v>49</v>
      </c>
    </row>
    <row r="3" spans="1:10">
      <c r="B3" s="64" t="s">
        <v>95</v>
      </c>
      <c r="C3" s="64"/>
      <c r="D3" s="64"/>
      <c r="E3" s="64"/>
      <c r="F3" s="64"/>
      <c r="G3" s="64"/>
      <c r="H3" s="46"/>
    </row>
    <row r="4" spans="1:10">
      <c r="B4" s="954" t="s">
        <v>3938</v>
      </c>
      <c r="C4" s="954"/>
      <c r="D4" s="954"/>
      <c r="E4" s="954"/>
      <c r="F4" s="954"/>
      <c r="G4" s="954"/>
      <c r="H4" s="42"/>
    </row>
    <row r="5" spans="1:10" ht="15.75">
      <c r="B5" s="15" t="s">
        <v>22</v>
      </c>
      <c r="C5" s="83"/>
      <c r="D5" s="955" t="s">
        <v>288</v>
      </c>
      <c r="E5" s="955"/>
      <c r="F5" s="955"/>
      <c r="G5" s="15"/>
      <c r="H5" s="15"/>
    </row>
    <row r="6" spans="1:10" ht="15" customHeight="1">
      <c r="B6" s="949" t="s">
        <v>3</v>
      </c>
      <c r="C6" s="949"/>
      <c r="D6" s="949"/>
      <c r="E6" s="949"/>
      <c r="F6" s="949"/>
      <c r="G6" s="949"/>
      <c r="H6" s="41"/>
    </row>
    <row r="8" spans="1:10" s="5" customFormat="1" ht="105">
      <c r="A8" s="4" t="s">
        <v>2</v>
      </c>
      <c r="B8" s="4" t="s">
        <v>35</v>
      </c>
      <c r="C8" s="4" t="s">
        <v>69</v>
      </c>
      <c r="D8" s="4" t="s">
        <v>36</v>
      </c>
      <c r="E8" s="4" t="s">
        <v>53</v>
      </c>
      <c r="F8" s="4" t="s">
        <v>37</v>
      </c>
      <c r="G8" s="4" t="s">
        <v>135</v>
      </c>
      <c r="H8" s="4" t="s">
        <v>38</v>
      </c>
      <c r="I8" s="4" t="s">
        <v>122</v>
      </c>
      <c r="J8" s="4" t="s">
        <v>123</v>
      </c>
    </row>
    <row r="9" spans="1:10">
      <c r="A9" s="66">
        <v>1</v>
      </c>
      <c r="B9" s="66">
        <v>2</v>
      </c>
      <c r="C9" s="66">
        <v>3</v>
      </c>
      <c r="D9" s="66">
        <v>4</v>
      </c>
      <c r="E9" s="66">
        <v>5</v>
      </c>
      <c r="F9" s="66">
        <v>6</v>
      </c>
      <c r="G9" s="66">
        <v>7</v>
      </c>
      <c r="H9" s="66">
        <v>8</v>
      </c>
      <c r="I9" s="43">
        <v>9</v>
      </c>
      <c r="J9" s="43">
        <v>10</v>
      </c>
    </row>
    <row r="10" spans="1:10" ht="75">
      <c r="A10" s="125"/>
      <c r="B10" s="126" t="s">
        <v>296</v>
      </c>
      <c r="C10" s="127">
        <v>10</v>
      </c>
      <c r="D10" s="126" t="s">
        <v>260</v>
      </c>
      <c r="E10" s="126" t="s">
        <v>297</v>
      </c>
      <c r="F10" s="126" t="s">
        <v>298</v>
      </c>
      <c r="G10" s="125" t="s">
        <v>299</v>
      </c>
      <c r="H10" s="125" t="s">
        <v>300</v>
      </c>
      <c r="I10" s="956" t="s">
        <v>301</v>
      </c>
      <c r="J10" s="957">
        <v>332</v>
      </c>
    </row>
    <row r="11" spans="1:10" ht="60">
      <c r="A11" s="128"/>
      <c r="B11" s="128"/>
      <c r="C11" s="128"/>
      <c r="D11" s="128"/>
      <c r="E11" s="128"/>
      <c r="F11" s="126" t="s">
        <v>302</v>
      </c>
      <c r="G11" s="125" t="s">
        <v>750</v>
      </c>
      <c r="H11" s="126" t="s">
        <v>303</v>
      </c>
      <c r="I11" s="956"/>
      <c r="J11" s="957"/>
    </row>
    <row r="12" spans="1:10" ht="75">
      <c r="A12" s="128"/>
      <c r="B12" s="128"/>
      <c r="C12" s="128"/>
      <c r="D12" s="128"/>
      <c r="E12" s="128"/>
      <c r="F12" s="126" t="s">
        <v>304</v>
      </c>
      <c r="G12" s="125" t="s">
        <v>307</v>
      </c>
      <c r="H12" s="126" t="s">
        <v>303</v>
      </c>
      <c r="I12" s="956"/>
      <c r="J12" s="957"/>
    </row>
    <row r="13" spans="1:10">
      <c r="A13" s="128"/>
      <c r="B13" s="128"/>
      <c r="C13" s="128"/>
      <c r="D13" s="128"/>
      <c r="E13" s="128"/>
      <c r="F13" s="958" t="s">
        <v>305</v>
      </c>
      <c r="G13" s="125" t="s">
        <v>3939</v>
      </c>
      <c r="H13" s="125" t="s">
        <v>306</v>
      </c>
      <c r="I13" s="956"/>
      <c r="J13" s="957"/>
    </row>
    <row r="14" spans="1:10">
      <c r="A14" s="128"/>
      <c r="B14" s="128"/>
      <c r="C14" s="128"/>
      <c r="D14" s="128"/>
      <c r="E14" s="128"/>
      <c r="F14" s="959"/>
      <c r="G14" s="125" t="s">
        <v>504</v>
      </c>
      <c r="H14" s="125" t="s">
        <v>306</v>
      </c>
      <c r="I14" s="956"/>
      <c r="J14" s="957"/>
    </row>
    <row r="15" spans="1:10">
      <c r="A15" s="128"/>
      <c r="B15" s="128"/>
      <c r="C15" s="128"/>
      <c r="D15" s="128"/>
      <c r="E15" s="128"/>
      <c r="F15" s="959"/>
      <c r="G15" s="125"/>
      <c r="H15" s="125" t="s">
        <v>306</v>
      </c>
      <c r="I15" s="956"/>
      <c r="J15" s="957"/>
    </row>
    <row r="16" spans="1:10">
      <c r="A16" s="128"/>
      <c r="B16" s="128"/>
      <c r="C16" s="128"/>
      <c r="D16" s="128"/>
      <c r="E16" s="128"/>
      <c r="F16" s="959"/>
      <c r="G16" s="125"/>
      <c r="H16" s="125" t="s">
        <v>306</v>
      </c>
      <c r="I16" s="956"/>
      <c r="J16" s="957"/>
    </row>
    <row r="17" spans="1:15" s="8" customFormat="1" ht="15" customHeight="1">
      <c r="A17" s="128"/>
      <c r="B17" s="128"/>
      <c r="C17" s="128"/>
      <c r="D17" s="128"/>
      <c r="E17" s="128"/>
      <c r="F17" s="960"/>
      <c r="G17" s="125"/>
      <c r="H17" s="125" t="s">
        <v>306</v>
      </c>
      <c r="I17" s="956"/>
      <c r="J17" s="957"/>
      <c r="K17" s="35"/>
      <c r="L17" s="35"/>
      <c r="M17" s="35"/>
      <c r="N17" s="35"/>
      <c r="O17" s="35"/>
    </row>
    <row r="18" spans="1:15" s="8" customFormat="1" ht="45">
      <c r="A18" s="128"/>
      <c r="B18" s="128"/>
      <c r="C18" s="128"/>
      <c r="D18" s="128"/>
      <c r="E18" s="128"/>
      <c r="F18" s="126" t="s">
        <v>308</v>
      </c>
      <c r="G18" s="134" t="s">
        <v>309</v>
      </c>
      <c r="H18" s="129" t="s">
        <v>310</v>
      </c>
      <c r="I18" s="956"/>
      <c r="J18" s="957"/>
    </row>
    <row r="19" spans="1:15" ht="45">
      <c r="A19" s="961"/>
      <c r="B19" s="961"/>
      <c r="C19" s="130"/>
      <c r="D19" s="131"/>
      <c r="E19" s="131"/>
      <c r="F19" s="126" t="s">
        <v>311</v>
      </c>
      <c r="G19" s="133" t="s">
        <v>751</v>
      </c>
      <c r="H19" s="132" t="s">
        <v>312</v>
      </c>
      <c r="I19" s="956"/>
      <c r="J19" s="957"/>
    </row>
    <row r="20" spans="1:15">
      <c r="A20" s="37"/>
    </row>
    <row r="21" spans="1:15">
      <c r="B21" s="3" t="s">
        <v>313</v>
      </c>
    </row>
    <row r="23" spans="1:15">
      <c r="A23" s="37" t="s">
        <v>314</v>
      </c>
    </row>
  </sheetData>
  <mergeCells count="7">
    <mergeCell ref="B4:G4"/>
    <mergeCell ref="D5:F5"/>
    <mergeCell ref="B6:G6"/>
    <mergeCell ref="I10:I19"/>
    <mergeCell ref="J10:J19"/>
    <mergeCell ref="F13:F17"/>
    <mergeCell ref="A19:B19"/>
  </mergeCells>
  <pageMargins left="0.70866141732283472" right="0.70866141732283472" top="0.74803149606299213" bottom="0.74803149606299213" header="0.31496062992125984" footer="0.31496062992125984"/>
  <pageSetup paperSize="9" scale="78" fitToHeight="100" orientation="landscape" r:id="rId1"/>
</worksheet>
</file>

<file path=xl/worksheets/sheet6.xml><?xml version="1.0" encoding="utf-8"?>
<worksheet xmlns="http://schemas.openxmlformats.org/spreadsheetml/2006/main" xmlns:r="http://schemas.openxmlformats.org/officeDocument/2006/relationships">
  <sheetPr codeName="Лист6" filterMode="1">
    <tabColor rgb="FF92D050"/>
    <pageSetUpPr fitToPage="1"/>
  </sheetPr>
  <dimension ref="A1:AA644"/>
  <sheetViews>
    <sheetView topLeftCell="B637" workbookViewId="0">
      <selection activeCell="B645" sqref="B645"/>
    </sheetView>
  </sheetViews>
  <sheetFormatPr defaultRowHeight="12"/>
  <cols>
    <col min="1" max="1" width="4.7109375" style="158" hidden="1" customWidth="1"/>
    <col min="2" max="2" width="13.7109375" style="158" customWidth="1"/>
    <col min="3" max="3" width="12.7109375" style="158" customWidth="1"/>
    <col min="4" max="4" width="8.85546875" style="158" customWidth="1"/>
    <col min="5" max="5" width="20.28515625" style="158" customWidth="1"/>
    <col min="6" max="6" width="12.28515625" style="158" customWidth="1"/>
    <col min="7" max="8" width="13.7109375" style="158" customWidth="1"/>
    <col min="9" max="9" width="11.85546875" style="158" customWidth="1"/>
    <col min="10" max="10" width="10.7109375" style="158" customWidth="1"/>
    <col min="11" max="11" width="15.140625" style="158" customWidth="1"/>
    <col min="12" max="14" width="12.42578125" style="158" customWidth="1"/>
    <col min="15" max="16" width="11.42578125" style="158" customWidth="1"/>
    <col min="17" max="17" width="16.5703125" style="158" customWidth="1"/>
    <col min="18" max="18" width="18.5703125" style="158" customWidth="1"/>
    <col min="19" max="16384" width="9.140625" style="158"/>
  </cols>
  <sheetData>
    <row r="1" spans="1:18">
      <c r="N1" s="158" t="s">
        <v>50</v>
      </c>
    </row>
    <row r="3" spans="1:18">
      <c r="B3" s="970" t="s">
        <v>3937</v>
      </c>
      <c r="C3" s="970"/>
      <c r="D3" s="970"/>
      <c r="E3" s="970"/>
      <c r="F3" s="970"/>
      <c r="G3" s="970"/>
      <c r="H3" s="970"/>
      <c r="I3" s="970"/>
      <c r="J3" s="970"/>
      <c r="K3" s="970"/>
      <c r="L3" s="970"/>
      <c r="M3" s="159"/>
      <c r="N3" s="160"/>
      <c r="O3" s="160"/>
      <c r="P3" s="160"/>
      <c r="Q3" s="160"/>
    </row>
    <row r="4" spans="1:18">
      <c r="B4" s="161" t="s">
        <v>22</v>
      </c>
      <c r="C4" s="161"/>
      <c r="D4" s="161"/>
      <c r="E4" s="971" t="s">
        <v>288</v>
      </c>
      <c r="F4" s="971"/>
      <c r="G4" s="971"/>
      <c r="H4" s="971"/>
      <c r="I4" s="971"/>
      <c r="J4" s="971"/>
      <c r="K4" s="971"/>
      <c r="L4" s="161"/>
      <c r="M4" s="161"/>
      <c r="N4" s="160"/>
      <c r="O4" s="160"/>
      <c r="P4" s="160"/>
      <c r="Q4" s="160"/>
    </row>
    <row r="5" spans="1:18" ht="15" customHeight="1">
      <c r="B5" s="972" t="s">
        <v>3</v>
      </c>
      <c r="C5" s="972"/>
      <c r="D5" s="972"/>
      <c r="E5" s="972"/>
      <c r="F5" s="972"/>
      <c r="G5" s="972"/>
      <c r="H5" s="972"/>
      <c r="I5" s="972"/>
      <c r="J5" s="972"/>
      <c r="K5" s="972"/>
      <c r="L5" s="972"/>
      <c r="M5" s="162"/>
      <c r="N5" s="160"/>
      <c r="O5" s="160"/>
      <c r="P5" s="160"/>
      <c r="Q5" s="160"/>
    </row>
    <row r="6" spans="1:18">
      <c r="B6" s="160"/>
      <c r="C6" s="160"/>
      <c r="D6" s="160"/>
      <c r="E6" s="160"/>
      <c r="F6" s="160"/>
      <c r="G6" s="160"/>
      <c r="H6" s="160"/>
      <c r="I6" s="160"/>
      <c r="J6" s="160"/>
      <c r="K6" s="160"/>
      <c r="L6" s="160"/>
      <c r="M6" s="160"/>
      <c r="N6" s="160"/>
      <c r="O6" s="160"/>
      <c r="P6" s="160"/>
      <c r="Q6" s="160"/>
    </row>
    <row r="7" spans="1:18" s="163" customFormat="1" ht="84.75" customHeight="1">
      <c r="A7" s="156"/>
      <c r="B7" s="151" t="s">
        <v>39</v>
      </c>
      <c r="C7" s="151" t="s">
        <v>40</v>
      </c>
      <c r="D7" s="151" t="s">
        <v>51</v>
      </c>
      <c r="E7" s="151" t="s">
        <v>41</v>
      </c>
      <c r="F7" s="151" t="s">
        <v>42</v>
      </c>
      <c r="G7" s="151" t="s">
        <v>36</v>
      </c>
      <c r="H7" s="151" t="s">
        <v>43</v>
      </c>
      <c r="I7" s="151" t="s">
        <v>44</v>
      </c>
      <c r="J7" s="151" t="s">
        <v>121</v>
      </c>
      <c r="K7" s="151" t="s">
        <v>45</v>
      </c>
      <c r="L7" s="151" t="s">
        <v>46</v>
      </c>
      <c r="M7" s="151" t="s">
        <v>136</v>
      </c>
      <c r="N7" s="151" t="s">
        <v>137</v>
      </c>
      <c r="O7" s="151" t="s">
        <v>47</v>
      </c>
      <c r="P7" s="151" t="s">
        <v>98</v>
      </c>
      <c r="Q7" s="151" t="s">
        <v>145</v>
      </c>
      <c r="R7" s="151" t="s">
        <v>146</v>
      </c>
    </row>
    <row r="8" spans="1:18" hidden="1">
      <c r="A8" s="154"/>
      <c r="B8" s="164">
        <v>2</v>
      </c>
      <c r="C8" s="164">
        <v>3</v>
      </c>
      <c r="D8" s="164">
        <v>4</v>
      </c>
      <c r="E8" s="164">
        <v>5</v>
      </c>
      <c r="F8" s="164">
        <v>6</v>
      </c>
      <c r="G8" s="164">
        <v>7</v>
      </c>
      <c r="H8" s="164">
        <v>8</v>
      </c>
      <c r="I8" s="164">
        <v>9</v>
      </c>
      <c r="J8" s="164">
        <v>10</v>
      </c>
      <c r="K8" s="164">
        <v>11</v>
      </c>
      <c r="L8" s="164">
        <v>12</v>
      </c>
      <c r="M8" s="164">
        <v>13</v>
      </c>
      <c r="N8" s="164">
        <v>14</v>
      </c>
      <c r="O8" s="164">
        <v>15</v>
      </c>
      <c r="P8" s="164">
        <v>16</v>
      </c>
      <c r="Q8" s="164">
        <v>17</v>
      </c>
      <c r="R8" s="164">
        <v>18</v>
      </c>
    </row>
    <row r="9" spans="1:18" s="511" customFormat="1" ht="94.5" customHeight="1">
      <c r="A9" s="833">
        <v>1</v>
      </c>
      <c r="B9" s="837" t="s">
        <v>731</v>
      </c>
      <c r="C9" s="862" t="s">
        <v>732</v>
      </c>
      <c r="D9" s="862" t="s">
        <v>3858</v>
      </c>
      <c r="E9" s="837" t="s">
        <v>731</v>
      </c>
      <c r="F9" s="844">
        <v>4216006010</v>
      </c>
      <c r="G9" s="837" t="s">
        <v>734</v>
      </c>
      <c r="H9" s="863">
        <v>1</v>
      </c>
      <c r="I9" s="837" t="s">
        <v>735</v>
      </c>
      <c r="J9" s="863" t="s">
        <v>736</v>
      </c>
      <c r="K9" s="837" t="s">
        <v>737</v>
      </c>
      <c r="L9" s="837" t="s">
        <v>3860</v>
      </c>
      <c r="M9" s="837" t="s">
        <v>739</v>
      </c>
      <c r="N9" s="683" t="s">
        <v>740</v>
      </c>
      <c r="O9" s="683" t="s">
        <v>741</v>
      </c>
      <c r="P9" s="683" t="s">
        <v>256</v>
      </c>
      <c r="Q9" s="836" t="s">
        <v>345</v>
      </c>
      <c r="R9" s="683" t="s">
        <v>346</v>
      </c>
    </row>
    <row r="10" spans="1:18" s="511" customFormat="1" ht="33.75" hidden="1">
      <c r="A10" s="495">
        <v>2</v>
      </c>
      <c r="B10" s="480" t="s">
        <v>283</v>
      </c>
      <c r="C10" s="261" t="s">
        <v>284</v>
      </c>
      <c r="D10" s="315" t="s">
        <v>315</v>
      </c>
      <c r="E10" s="315" t="s">
        <v>283</v>
      </c>
      <c r="F10" s="261" t="s">
        <v>284</v>
      </c>
      <c r="G10" s="315" t="s">
        <v>285</v>
      </c>
      <c r="H10" s="315">
        <v>2</v>
      </c>
      <c r="I10" s="315" t="s">
        <v>286</v>
      </c>
      <c r="J10" s="315" t="s">
        <v>287</v>
      </c>
      <c r="K10" s="316" t="s">
        <v>264</v>
      </c>
      <c r="L10" s="316" t="s">
        <v>330</v>
      </c>
      <c r="M10" s="512"/>
      <c r="N10" s="512" t="s">
        <v>331</v>
      </c>
      <c r="O10" s="513" t="s">
        <v>332</v>
      </c>
      <c r="P10" s="316" t="s">
        <v>256</v>
      </c>
      <c r="Q10" s="316" t="s">
        <v>266</v>
      </c>
      <c r="R10" s="316" t="s">
        <v>265</v>
      </c>
    </row>
    <row r="11" spans="1:18" s="511" customFormat="1" ht="33.75" hidden="1">
      <c r="A11" s="495">
        <v>3</v>
      </c>
      <c r="B11" s="514" t="s">
        <v>246</v>
      </c>
      <c r="C11" s="468" t="s">
        <v>247</v>
      </c>
      <c r="D11" s="467" t="s">
        <v>333</v>
      </c>
      <c r="E11" s="467" t="s">
        <v>246</v>
      </c>
      <c r="F11" s="468" t="s">
        <v>247</v>
      </c>
      <c r="G11" s="467" t="s">
        <v>248</v>
      </c>
      <c r="H11" s="496">
        <v>2</v>
      </c>
      <c r="I11" s="467" t="s">
        <v>249</v>
      </c>
      <c r="J11" s="469" t="s">
        <v>250</v>
      </c>
      <c r="K11" s="467" t="s">
        <v>251</v>
      </c>
      <c r="L11" s="467" t="s">
        <v>252</v>
      </c>
      <c r="M11" s="467" t="s">
        <v>253</v>
      </c>
      <c r="N11" s="467" t="s">
        <v>254</v>
      </c>
      <c r="O11" s="467" t="s">
        <v>255</v>
      </c>
      <c r="P11" s="467" t="s">
        <v>256</v>
      </c>
      <c r="Q11" s="467" t="s">
        <v>257</v>
      </c>
      <c r="R11" s="467" t="s">
        <v>258</v>
      </c>
    </row>
    <row r="12" spans="1:18" s="511" customFormat="1" ht="112.5" hidden="1">
      <c r="A12" s="495">
        <v>4</v>
      </c>
      <c r="B12" s="514" t="s">
        <v>335</v>
      </c>
      <c r="C12" s="467">
        <v>4216005979</v>
      </c>
      <c r="D12" s="467" t="s">
        <v>336</v>
      </c>
      <c r="E12" s="467" t="s">
        <v>335</v>
      </c>
      <c r="F12" s="467">
        <v>4216005979</v>
      </c>
      <c r="G12" s="467" t="s">
        <v>337</v>
      </c>
      <c r="H12" s="496">
        <v>3</v>
      </c>
      <c r="I12" s="467" t="s">
        <v>338</v>
      </c>
      <c r="J12" s="485" t="s">
        <v>339</v>
      </c>
      <c r="K12" s="467" t="s">
        <v>340</v>
      </c>
      <c r="L12" s="467" t="s">
        <v>341</v>
      </c>
      <c r="M12" s="467" t="s">
        <v>342</v>
      </c>
      <c r="N12" s="467" t="s">
        <v>343</v>
      </c>
      <c r="O12" s="467" t="s">
        <v>344</v>
      </c>
      <c r="P12" s="467" t="s">
        <v>256</v>
      </c>
      <c r="Q12" s="467" t="s">
        <v>345</v>
      </c>
      <c r="R12" s="467" t="s">
        <v>346</v>
      </c>
    </row>
    <row r="13" spans="1:18" s="511" customFormat="1" ht="78.75" hidden="1">
      <c r="A13" s="495">
        <v>5</v>
      </c>
      <c r="B13" s="480" t="s">
        <v>349</v>
      </c>
      <c r="C13" s="465" t="s">
        <v>350</v>
      </c>
      <c r="D13" s="261" t="s">
        <v>351</v>
      </c>
      <c r="E13" s="315" t="s">
        <v>349</v>
      </c>
      <c r="F13" s="465">
        <v>4216005986</v>
      </c>
      <c r="G13" s="315" t="s">
        <v>352</v>
      </c>
      <c r="H13" s="315">
        <v>1</v>
      </c>
      <c r="I13" s="315" t="s">
        <v>353</v>
      </c>
      <c r="J13" s="515" t="s">
        <v>354</v>
      </c>
      <c r="K13" s="315" t="s">
        <v>355</v>
      </c>
      <c r="L13" s="515" t="s">
        <v>356</v>
      </c>
      <c r="M13" s="315" t="s">
        <v>357</v>
      </c>
      <c r="N13" s="315" t="s">
        <v>358</v>
      </c>
      <c r="O13" s="315" t="s">
        <v>359</v>
      </c>
      <c r="P13" s="315" t="s">
        <v>256</v>
      </c>
      <c r="Q13" s="315" t="s">
        <v>345</v>
      </c>
      <c r="R13" s="315" t="s">
        <v>346</v>
      </c>
    </row>
    <row r="14" spans="1:18" s="511" customFormat="1" ht="67.5" hidden="1">
      <c r="A14" s="495">
        <v>6</v>
      </c>
      <c r="B14" s="514" t="s">
        <v>369</v>
      </c>
      <c r="C14" s="468" t="s">
        <v>370</v>
      </c>
      <c r="D14" s="467" t="s">
        <v>371</v>
      </c>
      <c r="E14" s="467" t="s">
        <v>369</v>
      </c>
      <c r="F14" s="496">
        <v>4216006002</v>
      </c>
      <c r="G14" s="467" t="s">
        <v>372</v>
      </c>
      <c r="H14" s="496">
        <v>1</v>
      </c>
      <c r="I14" s="467" t="s">
        <v>373</v>
      </c>
      <c r="J14" s="497" t="s">
        <v>374</v>
      </c>
      <c r="K14" s="467" t="s">
        <v>375</v>
      </c>
      <c r="L14" s="467" t="s">
        <v>376</v>
      </c>
      <c r="M14" s="467" t="s">
        <v>377</v>
      </c>
      <c r="N14" s="467" t="s">
        <v>378</v>
      </c>
      <c r="O14" s="467" t="s">
        <v>379</v>
      </c>
      <c r="P14" s="467" t="s">
        <v>380</v>
      </c>
      <c r="Q14" s="467" t="s">
        <v>345</v>
      </c>
      <c r="R14" s="467" t="s">
        <v>381</v>
      </c>
    </row>
    <row r="15" spans="1:18" s="511" customFormat="1" ht="33.75" hidden="1">
      <c r="A15" s="495">
        <v>7</v>
      </c>
      <c r="B15" s="467" t="s">
        <v>382</v>
      </c>
      <c r="C15" s="468" t="s">
        <v>383</v>
      </c>
      <c r="D15" s="468" t="s">
        <v>384</v>
      </c>
      <c r="E15" s="496" t="s">
        <v>382</v>
      </c>
      <c r="F15" s="496">
        <v>4216006034</v>
      </c>
      <c r="G15" s="467" t="s">
        <v>385</v>
      </c>
      <c r="H15" s="496">
        <v>9</v>
      </c>
      <c r="I15" s="467" t="s">
        <v>386</v>
      </c>
      <c r="J15" s="497" t="s">
        <v>387</v>
      </c>
      <c r="K15" s="496" t="s">
        <v>388</v>
      </c>
      <c r="L15" s="496" t="s">
        <v>389</v>
      </c>
      <c r="M15" s="467" t="s">
        <v>390</v>
      </c>
      <c r="N15" s="467" t="s">
        <v>391</v>
      </c>
      <c r="O15" s="467" t="s">
        <v>392</v>
      </c>
      <c r="P15" s="467" t="s">
        <v>256</v>
      </c>
      <c r="Q15" s="467" t="s">
        <v>393</v>
      </c>
      <c r="R15" s="467" t="s">
        <v>394</v>
      </c>
    </row>
    <row r="16" spans="1:18" s="511" customFormat="1" ht="65.25" customHeight="1">
      <c r="A16" s="833">
        <v>2</v>
      </c>
      <c r="B16" s="852" t="s">
        <v>349</v>
      </c>
      <c r="C16" s="864" t="s">
        <v>350</v>
      </c>
      <c r="D16" s="865" t="s">
        <v>351</v>
      </c>
      <c r="E16" s="852" t="s">
        <v>349</v>
      </c>
      <c r="F16" s="864">
        <v>4216005986</v>
      </c>
      <c r="G16" s="852" t="s">
        <v>352</v>
      </c>
      <c r="H16" s="866">
        <v>1</v>
      </c>
      <c r="I16" s="852" t="s">
        <v>353</v>
      </c>
      <c r="J16" s="867" t="s">
        <v>354</v>
      </c>
      <c r="K16" s="866" t="s">
        <v>355</v>
      </c>
      <c r="L16" s="868" t="s">
        <v>356</v>
      </c>
      <c r="M16" s="852" t="s">
        <v>357</v>
      </c>
      <c r="N16" s="852" t="s">
        <v>358</v>
      </c>
      <c r="O16" s="852" t="s">
        <v>359</v>
      </c>
      <c r="P16" s="852" t="s">
        <v>256</v>
      </c>
      <c r="Q16" s="866" t="s">
        <v>345</v>
      </c>
      <c r="R16" s="866" t="s">
        <v>346</v>
      </c>
    </row>
    <row r="17" spans="1:18" s="511" customFormat="1" ht="78.75" hidden="1">
      <c r="A17" s="495">
        <v>9</v>
      </c>
      <c r="B17" s="316" t="s">
        <v>396</v>
      </c>
      <c r="C17" s="491" t="s">
        <v>397</v>
      </c>
      <c r="D17" s="491" t="s">
        <v>398</v>
      </c>
      <c r="E17" s="316" t="s">
        <v>396</v>
      </c>
      <c r="F17" s="491" t="s">
        <v>397</v>
      </c>
      <c r="G17" s="316" t="s">
        <v>260</v>
      </c>
      <c r="H17" s="484">
        <v>2</v>
      </c>
      <c r="I17" s="316" t="s">
        <v>399</v>
      </c>
      <c r="J17" s="497" t="s">
        <v>400</v>
      </c>
      <c r="K17" s="484" t="s">
        <v>388</v>
      </c>
      <c r="L17" s="316" t="s">
        <v>402</v>
      </c>
      <c r="M17" s="316" t="s">
        <v>652</v>
      </c>
      <c r="N17" s="491" t="s">
        <v>2615</v>
      </c>
      <c r="O17" s="491" t="s">
        <v>403</v>
      </c>
      <c r="P17" s="316" t="s">
        <v>256</v>
      </c>
      <c r="Q17" s="316" t="s">
        <v>345</v>
      </c>
      <c r="R17" s="316" t="s">
        <v>404</v>
      </c>
    </row>
    <row r="18" spans="1:18" s="511" customFormat="1" ht="135" hidden="1">
      <c r="A18" s="495">
        <v>10</v>
      </c>
      <c r="B18" s="514" t="s">
        <v>405</v>
      </c>
      <c r="C18" s="467">
        <v>4216006757</v>
      </c>
      <c r="D18" s="467" t="s">
        <v>406</v>
      </c>
      <c r="E18" s="467" t="s">
        <v>405</v>
      </c>
      <c r="F18" s="467" t="s">
        <v>407</v>
      </c>
      <c r="G18" s="467" t="s">
        <v>408</v>
      </c>
      <c r="H18" s="467" t="s">
        <v>10</v>
      </c>
      <c r="I18" s="467" t="s">
        <v>409</v>
      </c>
      <c r="J18" s="467" t="s">
        <v>410</v>
      </c>
      <c r="K18" s="467" t="s">
        <v>411</v>
      </c>
      <c r="L18" s="467" t="s">
        <v>412</v>
      </c>
      <c r="M18" s="467" t="s">
        <v>413</v>
      </c>
      <c r="N18" s="467" t="s">
        <v>414</v>
      </c>
      <c r="O18" s="467" t="s">
        <v>415</v>
      </c>
      <c r="P18" s="467" t="s">
        <v>256</v>
      </c>
      <c r="Q18" s="467" t="s">
        <v>416</v>
      </c>
      <c r="R18" s="467" t="s">
        <v>417</v>
      </c>
    </row>
    <row r="19" spans="1:18" s="511" customFormat="1" ht="24" customHeight="1">
      <c r="A19" s="1061">
        <v>3</v>
      </c>
      <c r="B19" s="973"/>
      <c r="C19" s="973"/>
      <c r="D19" s="977" t="s">
        <v>717</v>
      </c>
      <c r="E19" s="977" t="s">
        <v>718</v>
      </c>
      <c r="F19" s="981">
        <v>4216005993</v>
      </c>
      <c r="G19" s="977" t="s">
        <v>3868</v>
      </c>
      <c r="H19" s="985">
        <v>4</v>
      </c>
      <c r="I19" s="977" t="s">
        <v>3869</v>
      </c>
      <c r="J19" s="989" t="s">
        <v>3870</v>
      </c>
      <c r="K19" s="977" t="s">
        <v>3871</v>
      </c>
      <c r="L19" s="977" t="s">
        <v>723</v>
      </c>
      <c r="M19" s="977" t="s">
        <v>3872</v>
      </c>
      <c r="N19" s="977" t="s">
        <v>754</v>
      </c>
      <c r="O19" s="977" t="s">
        <v>3873</v>
      </c>
      <c r="P19" s="977" t="s">
        <v>3874</v>
      </c>
      <c r="Q19" s="977" t="s">
        <v>3875</v>
      </c>
      <c r="R19" s="977" t="s">
        <v>3876</v>
      </c>
    </row>
    <row r="20" spans="1:18" s="511" customFormat="1" ht="11.25" hidden="1" customHeight="1">
      <c r="A20" s="1062"/>
      <c r="B20" s="974"/>
      <c r="C20" s="974"/>
      <c r="D20" s="978"/>
      <c r="E20" s="978"/>
      <c r="F20" s="982"/>
      <c r="G20" s="978"/>
      <c r="H20" s="986"/>
      <c r="I20" s="978"/>
      <c r="J20" s="978"/>
      <c r="K20" s="978"/>
      <c r="L20" s="978"/>
      <c r="M20" s="978"/>
      <c r="N20" s="978"/>
      <c r="O20" s="978"/>
      <c r="P20" s="978"/>
      <c r="Q20" s="978"/>
      <c r="R20" s="978"/>
    </row>
    <row r="21" spans="1:18" s="511" customFormat="1" ht="33" customHeight="1">
      <c r="A21" s="1063"/>
      <c r="B21" s="975"/>
      <c r="C21" s="975"/>
      <c r="D21" s="979"/>
      <c r="E21" s="979"/>
      <c r="F21" s="983"/>
      <c r="G21" s="979"/>
      <c r="H21" s="987"/>
      <c r="I21" s="979"/>
      <c r="J21" s="979"/>
      <c r="K21" s="979"/>
      <c r="L21" s="979"/>
      <c r="M21" s="979"/>
      <c r="N21" s="979"/>
      <c r="O21" s="979"/>
      <c r="P21" s="979"/>
      <c r="Q21" s="979"/>
      <c r="R21" s="979"/>
    </row>
    <row r="22" spans="1:18" s="511" customFormat="1" ht="11.25" hidden="1">
      <c r="A22" s="495">
        <v>14</v>
      </c>
      <c r="B22" s="976"/>
      <c r="C22" s="976"/>
      <c r="D22" s="980"/>
      <c r="E22" s="980"/>
      <c r="F22" s="984"/>
      <c r="G22" s="980"/>
      <c r="H22" s="988"/>
      <c r="I22" s="980"/>
      <c r="J22" s="980"/>
      <c r="K22" s="980"/>
      <c r="L22" s="980"/>
      <c r="M22" s="980"/>
      <c r="N22" s="980"/>
      <c r="O22" s="980"/>
      <c r="P22" s="980"/>
      <c r="Q22" s="980"/>
      <c r="R22" s="980"/>
    </row>
    <row r="23" spans="1:18" s="511" customFormat="1" ht="45" hidden="1">
      <c r="A23" s="495">
        <v>15</v>
      </c>
      <c r="B23" s="467" t="s">
        <v>420</v>
      </c>
      <c r="C23" s="467">
        <v>4217037613</v>
      </c>
      <c r="D23" s="516" t="s">
        <v>423</v>
      </c>
      <c r="E23" s="517" t="s">
        <v>424</v>
      </c>
      <c r="F23" s="517">
        <v>4217011326</v>
      </c>
      <c r="G23" s="517" t="s">
        <v>425</v>
      </c>
      <c r="H23" s="499">
        <v>2</v>
      </c>
      <c r="I23" s="518" t="s">
        <v>426</v>
      </c>
      <c r="J23" s="492" t="s">
        <v>427</v>
      </c>
      <c r="K23" s="518" t="s">
        <v>421</v>
      </c>
      <c r="L23" s="518" t="s">
        <v>428</v>
      </c>
      <c r="M23" s="519" t="s">
        <v>429</v>
      </c>
      <c r="N23" s="517" t="s">
        <v>430</v>
      </c>
      <c r="O23" s="517" t="s">
        <v>426</v>
      </c>
      <c r="P23" s="517" t="s">
        <v>256</v>
      </c>
      <c r="Q23" s="517" t="s">
        <v>345</v>
      </c>
      <c r="R23" s="517" t="s">
        <v>346</v>
      </c>
    </row>
    <row r="24" spans="1:18" s="511" customFormat="1" ht="36">
      <c r="A24" s="833"/>
      <c r="B24" s="836" t="s">
        <v>246</v>
      </c>
      <c r="C24" s="835" t="s">
        <v>247</v>
      </c>
      <c r="D24" s="678" t="s">
        <v>333</v>
      </c>
      <c r="E24" s="836" t="s">
        <v>246</v>
      </c>
      <c r="F24" s="835" t="s">
        <v>247</v>
      </c>
      <c r="G24" s="678" t="s">
        <v>248</v>
      </c>
      <c r="H24" s="855">
        <v>2</v>
      </c>
      <c r="I24" s="678" t="s">
        <v>249</v>
      </c>
      <c r="J24" s="869" t="s">
        <v>250</v>
      </c>
      <c r="K24" s="836" t="s">
        <v>251</v>
      </c>
      <c r="L24" s="836" t="s">
        <v>252</v>
      </c>
      <c r="M24" s="836" t="s">
        <v>253</v>
      </c>
      <c r="N24" s="836" t="s">
        <v>254</v>
      </c>
      <c r="O24" s="836" t="s">
        <v>255</v>
      </c>
      <c r="P24" s="836" t="s">
        <v>256</v>
      </c>
      <c r="Q24" s="836" t="s">
        <v>257</v>
      </c>
      <c r="R24" s="836" t="s">
        <v>258</v>
      </c>
    </row>
    <row r="25" spans="1:18" s="511" customFormat="1" ht="96">
      <c r="A25" s="833"/>
      <c r="B25" s="837" t="s">
        <v>268</v>
      </c>
      <c r="C25" s="836">
        <v>4217044931</v>
      </c>
      <c r="D25" s="836" t="s">
        <v>269</v>
      </c>
      <c r="E25" s="837" t="s">
        <v>268</v>
      </c>
      <c r="F25" s="836">
        <v>4217044931</v>
      </c>
      <c r="G25" s="837" t="s">
        <v>270</v>
      </c>
      <c r="H25" s="836">
        <v>2</v>
      </c>
      <c r="I25" s="837" t="s">
        <v>271</v>
      </c>
      <c r="J25" s="838" t="s">
        <v>272</v>
      </c>
      <c r="K25" s="837" t="s">
        <v>273</v>
      </c>
      <c r="L25" s="837" t="s">
        <v>274</v>
      </c>
      <c r="M25" s="837" t="s">
        <v>275</v>
      </c>
      <c r="N25" s="837" t="s">
        <v>276</v>
      </c>
      <c r="O25" s="837" t="s">
        <v>277</v>
      </c>
      <c r="P25" s="836" t="s">
        <v>256</v>
      </c>
      <c r="Q25" s="836" t="s">
        <v>278</v>
      </c>
      <c r="R25" s="836" t="s">
        <v>268</v>
      </c>
    </row>
    <row r="26" spans="1:18" s="511" customFormat="1" ht="72">
      <c r="A26" s="833"/>
      <c r="B26" s="836" t="s">
        <v>3910</v>
      </c>
      <c r="C26" s="836" t="s">
        <v>3911</v>
      </c>
      <c r="D26" s="836" t="s">
        <v>707</v>
      </c>
      <c r="E26" s="859" t="s">
        <v>3910</v>
      </c>
      <c r="F26" s="682">
        <v>4216007863</v>
      </c>
      <c r="G26" s="859" t="s">
        <v>3912</v>
      </c>
      <c r="H26" s="682">
        <v>3</v>
      </c>
      <c r="I26" s="859" t="s">
        <v>3913</v>
      </c>
      <c r="J26" s="859" t="s">
        <v>710</v>
      </c>
      <c r="K26" s="859" t="s">
        <v>3914</v>
      </c>
      <c r="L26" s="859" t="s">
        <v>712</v>
      </c>
      <c r="M26" s="859" t="s">
        <v>3915</v>
      </c>
      <c r="N26" s="859" t="s">
        <v>714</v>
      </c>
      <c r="O26" s="859" t="s">
        <v>715</v>
      </c>
      <c r="P26" s="859" t="s">
        <v>256</v>
      </c>
      <c r="Q26" s="859" t="s">
        <v>266</v>
      </c>
      <c r="R26" s="859" t="s">
        <v>716</v>
      </c>
    </row>
    <row r="27" spans="1:18" s="511" customFormat="1" ht="24">
      <c r="A27" s="833"/>
      <c r="B27" s="683" t="s">
        <v>3945</v>
      </c>
      <c r="C27" s="683">
        <v>4216006612</v>
      </c>
      <c r="D27" s="683" t="s">
        <v>3946</v>
      </c>
      <c r="E27" s="683" t="s">
        <v>3947</v>
      </c>
      <c r="F27" s="683">
        <v>4217170774</v>
      </c>
      <c r="G27" s="683" t="s">
        <v>3948</v>
      </c>
      <c r="H27" s="683">
        <v>1</v>
      </c>
      <c r="I27" s="683" t="s">
        <v>3949</v>
      </c>
      <c r="J27" s="683" t="s">
        <v>3948</v>
      </c>
      <c r="K27" s="683" t="s">
        <v>3950</v>
      </c>
      <c r="L27" s="683" t="s">
        <v>395</v>
      </c>
      <c r="M27" s="683" t="s">
        <v>3951</v>
      </c>
      <c r="N27" s="683" t="s">
        <v>331</v>
      </c>
      <c r="O27" s="683" t="s">
        <v>3949</v>
      </c>
      <c r="P27" s="683" t="s">
        <v>422</v>
      </c>
      <c r="Q27" s="683" t="s">
        <v>167</v>
      </c>
      <c r="R27" s="683" t="s">
        <v>265</v>
      </c>
    </row>
    <row r="28" spans="1:18" s="511" customFormat="1" ht="36">
      <c r="A28" s="833"/>
      <c r="B28" s="839" t="s">
        <v>3952</v>
      </c>
      <c r="C28" s="839">
        <v>4216006612</v>
      </c>
      <c r="D28" s="840" t="s">
        <v>315</v>
      </c>
      <c r="E28" s="839" t="s">
        <v>3952</v>
      </c>
      <c r="F28" s="841">
        <v>4216006612</v>
      </c>
      <c r="G28" s="841" t="s">
        <v>285</v>
      </c>
      <c r="H28" s="841">
        <v>1</v>
      </c>
      <c r="I28" s="841" t="s">
        <v>3953</v>
      </c>
      <c r="J28" s="841" t="s">
        <v>287</v>
      </c>
      <c r="K28" s="841" t="s">
        <v>264</v>
      </c>
      <c r="L28" s="841" t="s">
        <v>330</v>
      </c>
      <c r="M28" s="839" t="s">
        <v>3954</v>
      </c>
      <c r="N28" s="840" t="s">
        <v>3955</v>
      </c>
      <c r="O28" s="842" t="s">
        <v>332</v>
      </c>
      <c r="P28" s="841" t="s">
        <v>256</v>
      </c>
      <c r="Q28" s="841" t="s">
        <v>266</v>
      </c>
      <c r="R28" s="841" t="s">
        <v>265</v>
      </c>
    </row>
    <row r="29" spans="1:18" s="511" customFormat="1" ht="22.5" customHeight="1">
      <c r="A29" s="1064"/>
      <c r="B29" s="962" t="s">
        <v>667</v>
      </c>
      <c r="C29" s="966" t="s">
        <v>668</v>
      </c>
      <c r="D29" s="962" t="s">
        <v>3956</v>
      </c>
      <c r="E29" s="962" t="s">
        <v>667</v>
      </c>
      <c r="F29" s="962">
        <v>4217036578</v>
      </c>
      <c r="G29" s="962" t="s">
        <v>3957</v>
      </c>
      <c r="H29" s="962">
        <v>1</v>
      </c>
      <c r="I29" s="962" t="s">
        <v>671</v>
      </c>
      <c r="J29" s="962" t="s">
        <v>672</v>
      </c>
      <c r="K29" s="962" t="s">
        <v>436</v>
      </c>
      <c r="L29" s="962" t="s">
        <v>673</v>
      </c>
      <c r="M29" s="962" t="s">
        <v>674</v>
      </c>
      <c r="N29" s="962" t="s">
        <v>675</v>
      </c>
      <c r="O29" s="962" t="s">
        <v>671</v>
      </c>
      <c r="P29" s="962" t="s">
        <v>256</v>
      </c>
      <c r="Q29" s="962" t="s">
        <v>554</v>
      </c>
      <c r="R29" s="962" t="s">
        <v>404</v>
      </c>
    </row>
    <row r="30" spans="1:18" s="511" customFormat="1" ht="42.75" customHeight="1">
      <c r="A30" s="1065"/>
      <c r="B30" s="963"/>
      <c r="C30" s="967"/>
      <c r="D30" s="963"/>
      <c r="E30" s="963"/>
      <c r="F30" s="963"/>
      <c r="G30" s="963"/>
      <c r="H30" s="963"/>
      <c r="I30" s="963"/>
      <c r="J30" s="963"/>
      <c r="K30" s="963"/>
      <c r="L30" s="963"/>
      <c r="M30" s="963"/>
      <c r="N30" s="963"/>
      <c r="O30" s="963"/>
      <c r="P30" s="963"/>
      <c r="Q30" s="963"/>
      <c r="R30" s="963"/>
    </row>
    <row r="31" spans="1:18" s="511" customFormat="1" ht="70.5" hidden="1" customHeight="1">
      <c r="A31" s="495">
        <v>23</v>
      </c>
      <c r="B31" s="964"/>
      <c r="C31" s="968"/>
      <c r="D31" s="964"/>
      <c r="E31" s="964"/>
      <c r="F31" s="964"/>
      <c r="G31" s="964"/>
      <c r="H31" s="964"/>
      <c r="I31" s="964"/>
      <c r="J31" s="964"/>
      <c r="K31" s="964"/>
      <c r="L31" s="964"/>
      <c r="M31" s="964"/>
      <c r="N31" s="964"/>
      <c r="O31" s="964"/>
      <c r="P31" s="964"/>
      <c r="Q31" s="964"/>
      <c r="R31" s="964"/>
    </row>
    <row r="32" spans="1:18" s="511" customFormat="1" ht="11.25" hidden="1">
      <c r="A32" s="495">
        <v>24</v>
      </c>
      <c r="B32" s="964"/>
      <c r="C32" s="968"/>
      <c r="D32" s="964"/>
      <c r="E32" s="964"/>
      <c r="F32" s="964"/>
      <c r="G32" s="964"/>
      <c r="H32" s="964"/>
      <c r="I32" s="964"/>
      <c r="J32" s="964"/>
      <c r="K32" s="964"/>
      <c r="L32" s="964"/>
      <c r="M32" s="964"/>
      <c r="N32" s="964"/>
      <c r="O32" s="964"/>
      <c r="P32" s="964"/>
      <c r="Q32" s="964"/>
      <c r="R32" s="964"/>
    </row>
    <row r="33" spans="1:18" s="511" customFormat="1" ht="11.25" hidden="1">
      <c r="A33" s="495">
        <v>25</v>
      </c>
      <c r="B33" s="965"/>
      <c r="C33" s="969"/>
      <c r="D33" s="965"/>
      <c r="E33" s="965"/>
      <c r="F33" s="965"/>
      <c r="G33" s="965"/>
      <c r="H33" s="965"/>
      <c r="I33" s="965"/>
      <c r="J33" s="965"/>
      <c r="K33" s="965"/>
      <c r="L33" s="965"/>
      <c r="M33" s="965"/>
      <c r="N33" s="965"/>
      <c r="O33" s="965"/>
      <c r="P33" s="965"/>
      <c r="Q33" s="965"/>
      <c r="R33" s="965"/>
    </row>
    <row r="34" spans="1:18" s="511" customFormat="1" ht="67.5" hidden="1">
      <c r="A34" s="495">
        <v>26</v>
      </c>
      <c r="B34" s="467" t="s">
        <v>433</v>
      </c>
      <c r="C34" s="467">
        <v>4216006718</v>
      </c>
      <c r="D34" s="467" t="s">
        <v>767</v>
      </c>
      <c r="E34" s="467" t="s">
        <v>454</v>
      </c>
      <c r="F34" s="467">
        <v>4219004892</v>
      </c>
      <c r="G34" s="467" t="s">
        <v>768</v>
      </c>
      <c r="H34" s="467">
        <v>1</v>
      </c>
      <c r="I34" s="467" t="s">
        <v>455</v>
      </c>
      <c r="J34" s="316" t="s">
        <v>456</v>
      </c>
      <c r="K34" s="467" t="s">
        <v>395</v>
      </c>
      <c r="L34" s="467" t="s">
        <v>457</v>
      </c>
      <c r="M34" s="316" t="s">
        <v>458</v>
      </c>
      <c r="N34" s="467" t="s">
        <v>459</v>
      </c>
      <c r="O34" s="467" t="s">
        <v>769</v>
      </c>
      <c r="P34" s="316" t="s">
        <v>256</v>
      </c>
      <c r="Q34" s="467" t="s">
        <v>345</v>
      </c>
      <c r="R34" s="467" t="s">
        <v>346</v>
      </c>
    </row>
    <row r="35" spans="1:18" s="511" customFormat="1" ht="67.5" hidden="1">
      <c r="A35" s="495">
        <v>27</v>
      </c>
      <c r="B35" s="467" t="s">
        <v>433</v>
      </c>
      <c r="C35" s="467">
        <v>4216006718</v>
      </c>
      <c r="D35" s="467" t="s">
        <v>460</v>
      </c>
      <c r="E35" s="467" t="s">
        <v>461</v>
      </c>
      <c r="F35" s="467">
        <v>4217025047</v>
      </c>
      <c r="G35" s="467" t="s">
        <v>462</v>
      </c>
      <c r="H35" s="467">
        <v>1</v>
      </c>
      <c r="I35" s="467" t="s">
        <v>463</v>
      </c>
      <c r="J35" s="485" t="s">
        <v>464</v>
      </c>
      <c r="K35" s="467" t="s">
        <v>421</v>
      </c>
      <c r="L35" s="467" t="s">
        <v>465</v>
      </c>
      <c r="M35" s="467" t="s">
        <v>466</v>
      </c>
      <c r="N35" s="467" t="s">
        <v>467</v>
      </c>
      <c r="O35" s="467" t="s">
        <v>468</v>
      </c>
      <c r="P35" s="467" t="s">
        <v>422</v>
      </c>
      <c r="Q35" s="467" t="s">
        <v>345</v>
      </c>
      <c r="R35" s="467" t="s">
        <v>346</v>
      </c>
    </row>
    <row r="36" spans="1:18" s="511" customFormat="1" ht="67.5" hidden="1">
      <c r="A36" s="495">
        <v>28</v>
      </c>
      <c r="B36" s="467" t="s">
        <v>433</v>
      </c>
      <c r="C36" s="467">
        <v>4216006718</v>
      </c>
      <c r="D36" s="467" t="s">
        <v>469</v>
      </c>
      <c r="E36" s="467" t="s">
        <v>470</v>
      </c>
      <c r="F36" s="467">
        <v>4218013164</v>
      </c>
      <c r="G36" s="467" t="s">
        <v>471</v>
      </c>
      <c r="H36" s="467">
        <v>3</v>
      </c>
      <c r="I36" s="467" t="s">
        <v>770</v>
      </c>
      <c r="J36" s="485" t="s">
        <v>472</v>
      </c>
      <c r="K36" s="467" t="s">
        <v>395</v>
      </c>
      <c r="L36" s="467" t="s">
        <v>473</v>
      </c>
      <c r="M36" s="467" t="s">
        <v>474</v>
      </c>
      <c r="N36" s="467" t="s">
        <v>475</v>
      </c>
      <c r="O36" s="467" t="s">
        <v>771</v>
      </c>
      <c r="P36" s="467" t="s">
        <v>422</v>
      </c>
      <c r="Q36" s="467" t="s">
        <v>476</v>
      </c>
      <c r="R36" s="467" t="s">
        <v>346</v>
      </c>
    </row>
    <row r="37" spans="1:18" s="511" customFormat="1" ht="67.5" hidden="1">
      <c r="A37" s="495">
        <v>29</v>
      </c>
      <c r="B37" s="467" t="s">
        <v>433</v>
      </c>
      <c r="C37" s="467">
        <v>4216006718</v>
      </c>
      <c r="D37" s="508" t="s">
        <v>477</v>
      </c>
      <c r="E37" s="508" t="s">
        <v>478</v>
      </c>
      <c r="F37" s="508">
        <v>4218017708</v>
      </c>
      <c r="G37" s="508" t="s">
        <v>479</v>
      </c>
      <c r="H37" s="508">
        <v>3</v>
      </c>
      <c r="I37" s="508" t="s">
        <v>480</v>
      </c>
      <c r="J37" s="508" t="s">
        <v>481</v>
      </c>
      <c r="K37" s="508" t="s">
        <v>421</v>
      </c>
      <c r="L37" s="508" t="s">
        <v>482</v>
      </c>
      <c r="M37" s="508" t="s">
        <v>483</v>
      </c>
      <c r="N37" s="508" t="s">
        <v>484</v>
      </c>
      <c r="O37" s="508" t="s">
        <v>772</v>
      </c>
      <c r="P37" s="316" t="s">
        <v>256</v>
      </c>
      <c r="Q37" s="467" t="s">
        <v>345</v>
      </c>
      <c r="R37" s="467" t="s">
        <v>346</v>
      </c>
    </row>
    <row r="38" spans="1:18" s="511" customFormat="1" ht="67.5" hidden="1">
      <c r="A38" s="495">
        <v>30</v>
      </c>
      <c r="B38" s="467" t="s">
        <v>433</v>
      </c>
      <c r="C38" s="467">
        <v>4216006718</v>
      </c>
      <c r="D38" s="520" t="s">
        <v>485</v>
      </c>
      <c r="E38" s="508" t="s">
        <v>486</v>
      </c>
      <c r="F38" s="508">
        <v>4217023508</v>
      </c>
      <c r="G38" s="467" t="s">
        <v>487</v>
      </c>
      <c r="H38" s="467">
        <v>1</v>
      </c>
      <c r="I38" s="467" t="s">
        <v>773</v>
      </c>
      <c r="J38" s="521" t="s">
        <v>488</v>
      </c>
      <c r="K38" s="508" t="s">
        <v>421</v>
      </c>
      <c r="L38" s="508" t="s">
        <v>774</v>
      </c>
      <c r="M38" s="508" t="s">
        <v>489</v>
      </c>
      <c r="N38" s="508" t="s">
        <v>490</v>
      </c>
      <c r="O38" s="508" t="s">
        <v>775</v>
      </c>
      <c r="P38" s="316" t="s">
        <v>256</v>
      </c>
      <c r="Q38" s="467" t="s">
        <v>345</v>
      </c>
      <c r="R38" s="467" t="s">
        <v>346</v>
      </c>
    </row>
    <row r="39" spans="1:18" s="511" customFormat="1" ht="67.5" hidden="1">
      <c r="A39" s="495">
        <v>31</v>
      </c>
      <c r="B39" s="467" t="s">
        <v>433</v>
      </c>
      <c r="C39" s="467">
        <v>4216006718</v>
      </c>
      <c r="D39" s="486" t="s">
        <v>491</v>
      </c>
      <c r="E39" s="316" t="s">
        <v>492</v>
      </c>
      <c r="F39" s="316">
        <v>4221013157</v>
      </c>
      <c r="G39" s="316" t="s">
        <v>493</v>
      </c>
      <c r="H39" s="316">
        <v>4</v>
      </c>
      <c r="I39" s="316" t="s">
        <v>776</v>
      </c>
      <c r="J39" s="522" t="s">
        <v>494</v>
      </c>
      <c r="K39" s="316" t="s">
        <v>421</v>
      </c>
      <c r="L39" s="316" t="s">
        <v>495</v>
      </c>
      <c r="M39" s="316" t="s">
        <v>496</v>
      </c>
      <c r="N39" s="316" t="s">
        <v>497</v>
      </c>
      <c r="O39" s="316" t="s">
        <v>777</v>
      </c>
      <c r="P39" s="316" t="s">
        <v>256</v>
      </c>
      <c r="Q39" s="467" t="s">
        <v>345</v>
      </c>
      <c r="R39" s="467" t="s">
        <v>346</v>
      </c>
    </row>
    <row r="40" spans="1:18" s="511" customFormat="1" ht="67.5" hidden="1">
      <c r="A40" s="495">
        <v>32</v>
      </c>
      <c r="B40" s="467" t="s">
        <v>433</v>
      </c>
      <c r="C40" s="467">
        <v>4216006718</v>
      </c>
      <c r="D40" s="316" t="s">
        <v>498</v>
      </c>
      <c r="E40" s="316" t="s">
        <v>499</v>
      </c>
      <c r="F40" s="316">
        <v>4218022401</v>
      </c>
      <c r="G40" s="316" t="s">
        <v>500</v>
      </c>
      <c r="H40" s="316">
        <v>1</v>
      </c>
      <c r="I40" s="316" t="s">
        <v>778</v>
      </c>
      <c r="J40" s="469" t="s">
        <v>501</v>
      </c>
      <c r="K40" s="316" t="s">
        <v>395</v>
      </c>
      <c r="L40" s="316" t="s">
        <v>502</v>
      </c>
      <c r="M40" s="316" t="s">
        <v>503</v>
      </c>
      <c r="N40" s="316" t="s">
        <v>504</v>
      </c>
      <c r="O40" s="316" t="s">
        <v>778</v>
      </c>
      <c r="P40" s="316" t="s">
        <v>256</v>
      </c>
      <c r="Q40" s="467" t="s">
        <v>345</v>
      </c>
      <c r="R40" s="467" t="s">
        <v>346</v>
      </c>
    </row>
    <row r="41" spans="1:18" s="511" customFormat="1" ht="67.5" hidden="1">
      <c r="A41" s="495">
        <v>33</v>
      </c>
      <c r="B41" s="467" t="s">
        <v>433</v>
      </c>
      <c r="C41" s="467">
        <v>4216006718</v>
      </c>
      <c r="D41" s="508" t="s">
        <v>505</v>
      </c>
      <c r="E41" s="316" t="s">
        <v>506</v>
      </c>
      <c r="F41" s="508">
        <v>4217023794</v>
      </c>
      <c r="G41" s="316" t="s">
        <v>507</v>
      </c>
      <c r="H41" s="316">
        <v>1</v>
      </c>
      <c r="I41" s="508" t="s">
        <v>779</v>
      </c>
      <c r="J41" s="523" t="s">
        <v>508</v>
      </c>
      <c r="K41" s="316" t="s">
        <v>509</v>
      </c>
      <c r="L41" s="316" t="s">
        <v>510</v>
      </c>
      <c r="M41" s="316" t="s">
        <v>511</v>
      </c>
      <c r="N41" s="316" t="s">
        <v>512</v>
      </c>
      <c r="O41" s="316" t="s">
        <v>780</v>
      </c>
      <c r="P41" s="316" t="s">
        <v>256</v>
      </c>
      <c r="Q41" s="467" t="s">
        <v>345</v>
      </c>
      <c r="R41" s="467" t="s">
        <v>346</v>
      </c>
    </row>
    <row r="42" spans="1:18" s="511" customFormat="1" ht="67.5" hidden="1">
      <c r="A42" s="495">
        <v>34</v>
      </c>
      <c r="B42" s="467" t="s">
        <v>433</v>
      </c>
      <c r="C42" s="467">
        <v>4216006718</v>
      </c>
      <c r="D42" s="316" t="s">
        <v>513</v>
      </c>
      <c r="E42" s="316" t="s">
        <v>514</v>
      </c>
      <c r="F42" s="316">
        <v>4217035221</v>
      </c>
      <c r="G42" s="316" t="s">
        <v>781</v>
      </c>
      <c r="H42" s="316">
        <v>1</v>
      </c>
      <c r="I42" s="316" t="s">
        <v>782</v>
      </c>
      <c r="J42" s="485" t="s">
        <v>515</v>
      </c>
      <c r="K42" s="315" t="s">
        <v>421</v>
      </c>
      <c r="L42" s="316" t="s">
        <v>516</v>
      </c>
      <c r="M42" s="316" t="s">
        <v>517</v>
      </c>
      <c r="N42" s="316" t="s">
        <v>518</v>
      </c>
      <c r="O42" s="316" t="s">
        <v>782</v>
      </c>
      <c r="P42" s="316" t="s">
        <v>256</v>
      </c>
      <c r="Q42" s="467" t="s">
        <v>345</v>
      </c>
      <c r="R42" s="467" t="s">
        <v>346</v>
      </c>
    </row>
    <row r="43" spans="1:18" s="511" customFormat="1" ht="96">
      <c r="A43" s="833"/>
      <c r="B43" s="837" t="s">
        <v>396</v>
      </c>
      <c r="C43" s="862" t="s">
        <v>397</v>
      </c>
      <c r="D43" s="862" t="s">
        <v>398</v>
      </c>
      <c r="E43" s="837" t="s">
        <v>396</v>
      </c>
      <c r="F43" s="862" t="s">
        <v>397</v>
      </c>
      <c r="G43" s="837" t="s">
        <v>260</v>
      </c>
      <c r="H43" s="847">
        <v>2</v>
      </c>
      <c r="I43" s="837" t="s">
        <v>399</v>
      </c>
      <c r="J43" s="843" t="s">
        <v>400</v>
      </c>
      <c r="K43" s="844" t="s">
        <v>388</v>
      </c>
      <c r="L43" s="837" t="s">
        <v>402</v>
      </c>
      <c r="M43" s="837" t="s">
        <v>652</v>
      </c>
      <c r="N43" s="862" t="s">
        <v>2615</v>
      </c>
      <c r="O43" s="870" t="s">
        <v>403</v>
      </c>
      <c r="P43" s="683" t="s">
        <v>256</v>
      </c>
      <c r="Q43" s="683" t="s">
        <v>345</v>
      </c>
      <c r="R43" s="683" t="s">
        <v>404</v>
      </c>
    </row>
    <row r="44" spans="1:18" s="511" customFormat="1" ht="56.25" hidden="1">
      <c r="A44" s="495">
        <v>37</v>
      </c>
      <c r="B44" s="316" t="s">
        <v>537</v>
      </c>
      <c r="C44" s="491" t="s">
        <v>538</v>
      </c>
      <c r="D44" s="316" t="s">
        <v>540</v>
      </c>
      <c r="E44" s="484" t="s">
        <v>541</v>
      </c>
      <c r="F44" s="484">
        <v>4217011502</v>
      </c>
      <c r="G44" s="316" t="s">
        <v>542</v>
      </c>
      <c r="H44" s="484">
        <v>1</v>
      </c>
      <c r="I44" s="316" t="s">
        <v>543</v>
      </c>
      <c r="J44" s="485" t="s">
        <v>544</v>
      </c>
      <c r="K44" s="316" t="s">
        <v>539</v>
      </c>
      <c r="L44" s="316" t="s">
        <v>545</v>
      </c>
      <c r="M44" s="316" t="s">
        <v>546</v>
      </c>
      <c r="N44" s="316" t="s">
        <v>547</v>
      </c>
      <c r="O44" s="316" t="s">
        <v>548</v>
      </c>
      <c r="P44" s="316" t="s">
        <v>256</v>
      </c>
      <c r="Q44" s="316" t="s">
        <v>345</v>
      </c>
      <c r="R44" s="316" t="s">
        <v>346</v>
      </c>
    </row>
    <row r="45" spans="1:18" s="511" customFormat="1" ht="72">
      <c r="A45" s="833"/>
      <c r="B45" s="871" t="s">
        <v>433</v>
      </c>
      <c r="C45" s="871">
        <v>4216006718</v>
      </c>
      <c r="D45" s="871" t="s">
        <v>434</v>
      </c>
      <c r="E45" s="871" t="s">
        <v>433</v>
      </c>
      <c r="F45" s="871">
        <v>4216006718</v>
      </c>
      <c r="G45" s="871" t="s">
        <v>260</v>
      </c>
      <c r="H45" s="871">
        <v>1</v>
      </c>
      <c r="I45" s="871" t="s">
        <v>763</v>
      </c>
      <c r="J45" s="872" t="s">
        <v>435</v>
      </c>
      <c r="K45" s="871" t="s">
        <v>436</v>
      </c>
      <c r="L45" s="871" t="s">
        <v>437</v>
      </c>
      <c r="M45" s="871" t="s">
        <v>419</v>
      </c>
      <c r="N45" s="871" t="s">
        <v>438</v>
      </c>
      <c r="O45" s="871" t="s">
        <v>439</v>
      </c>
      <c r="P45" s="873" t="s">
        <v>256</v>
      </c>
      <c r="Q45" s="871" t="s">
        <v>345</v>
      </c>
      <c r="R45" s="871" t="s">
        <v>346</v>
      </c>
    </row>
    <row r="46" spans="1:18" s="511" customFormat="1" ht="72">
      <c r="A46" s="833"/>
      <c r="B46" s="871" t="s">
        <v>433</v>
      </c>
      <c r="C46" s="871">
        <v>4216006718</v>
      </c>
      <c r="D46" s="874" t="s">
        <v>440</v>
      </c>
      <c r="E46" s="874" t="s">
        <v>441</v>
      </c>
      <c r="F46" s="874" t="s">
        <v>442</v>
      </c>
      <c r="G46" s="859" t="s">
        <v>443</v>
      </c>
      <c r="H46" s="859">
        <v>1</v>
      </c>
      <c r="I46" s="859" t="s">
        <v>764</v>
      </c>
      <c r="J46" s="875" t="s">
        <v>444</v>
      </c>
      <c r="K46" s="859" t="s">
        <v>421</v>
      </c>
      <c r="L46" s="859" t="s">
        <v>445</v>
      </c>
      <c r="M46" s="859" t="s">
        <v>446</v>
      </c>
      <c r="N46" s="859" t="s">
        <v>447</v>
      </c>
      <c r="O46" s="859" t="s">
        <v>448</v>
      </c>
      <c r="P46" s="873" t="s">
        <v>256</v>
      </c>
      <c r="Q46" s="871" t="s">
        <v>345</v>
      </c>
      <c r="R46" s="871" t="s">
        <v>346</v>
      </c>
    </row>
    <row r="47" spans="1:18" s="511" customFormat="1" ht="72">
      <c r="A47" s="833"/>
      <c r="B47" s="871" t="s">
        <v>433</v>
      </c>
      <c r="C47" s="871">
        <v>4216006718</v>
      </c>
      <c r="D47" s="876" t="s">
        <v>449</v>
      </c>
      <c r="E47" s="876" t="s">
        <v>450</v>
      </c>
      <c r="F47" s="876">
        <v>4221009457</v>
      </c>
      <c r="G47" s="876" t="s">
        <v>765</v>
      </c>
      <c r="H47" s="876">
        <v>1</v>
      </c>
      <c r="I47" s="876" t="s">
        <v>766</v>
      </c>
      <c r="J47" s="877" t="s">
        <v>451</v>
      </c>
      <c r="K47" s="876" t="s">
        <v>3958</v>
      </c>
      <c r="L47" s="876" t="s">
        <v>3959</v>
      </c>
      <c r="M47" s="876" t="s">
        <v>452</v>
      </c>
      <c r="N47" s="876" t="s">
        <v>453</v>
      </c>
      <c r="O47" s="841" t="s">
        <v>766</v>
      </c>
      <c r="P47" s="873" t="s">
        <v>256</v>
      </c>
      <c r="Q47" s="871" t="s">
        <v>345</v>
      </c>
      <c r="R47" s="871" t="s">
        <v>346</v>
      </c>
    </row>
    <row r="48" spans="1:18" s="511" customFormat="1" ht="76.5" hidden="1">
      <c r="A48" s="495">
        <v>41</v>
      </c>
      <c r="B48" s="687" t="s">
        <v>433</v>
      </c>
      <c r="C48" s="687">
        <v>4216006718</v>
      </c>
      <c r="D48" s="693" t="s">
        <v>767</v>
      </c>
      <c r="E48" s="693" t="s">
        <v>454</v>
      </c>
      <c r="F48" s="693">
        <v>4219004892</v>
      </c>
      <c r="G48" s="693" t="s">
        <v>768</v>
      </c>
      <c r="H48" s="693">
        <v>1</v>
      </c>
      <c r="I48" s="693" t="s">
        <v>455</v>
      </c>
      <c r="J48" s="626" t="s">
        <v>456</v>
      </c>
      <c r="K48" s="693" t="s">
        <v>395</v>
      </c>
      <c r="L48" s="693" t="s">
        <v>457</v>
      </c>
      <c r="M48" s="626" t="s">
        <v>3960</v>
      </c>
      <c r="N48" s="693" t="s">
        <v>459</v>
      </c>
      <c r="O48" s="693" t="s">
        <v>769</v>
      </c>
      <c r="P48" s="688" t="s">
        <v>256</v>
      </c>
      <c r="Q48" s="687" t="s">
        <v>345</v>
      </c>
      <c r="R48" s="687" t="s">
        <v>346</v>
      </c>
    </row>
    <row r="49" spans="1:18" s="511" customFormat="1" ht="76.5" hidden="1">
      <c r="A49" s="495">
        <v>42</v>
      </c>
      <c r="B49" s="687" t="s">
        <v>433</v>
      </c>
      <c r="C49" s="687">
        <v>4216006718</v>
      </c>
      <c r="D49" s="690" t="s">
        <v>460</v>
      </c>
      <c r="E49" s="690" t="s">
        <v>461</v>
      </c>
      <c r="F49" s="690">
        <v>4217025047</v>
      </c>
      <c r="G49" s="690" t="s">
        <v>462</v>
      </c>
      <c r="H49" s="690">
        <v>1</v>
      </c>
      <c r="I49" s="690" t="s">
        <v>463</v>
      </c>
      <c r="J49" s="691" t="s">
        <v>464</v>
      </c>
      <c r="K49" s="690" t="s">
        <v>421</v>
      </c>
      <c r="L49" s="690" t="s">
        <v>465</v>
      </c>
      <c r="M49" s="690" t="s">
        <v>3961</v>
      </c>
      <c r="N49" s="690" t="s">
        <v>3962</v>
      </c>
      <c r="O49" s="690" t="s">
        <v>468</v>
      </c>
      <c r="P49" s="690" t="s">
        <v>422</v>
      </c>
      <c r="Q49" s="687" t="s">
        <v>345</v>
      </c>
      <c r="R49" s="687" t="s">
        <v>346</v>
      </c>
    </row>
    <row r="50" spans="1:18" s="511" customFormat="1" ht="102" hidden="1">
      <c r="A50" s="495">
        <v>43</v>
      </c>
      <c r="B50" s="687" t="s">
        <v>433</v>
      </c>
      <c r="C50" s="687">
        <v>4216006718</v>
      </c>
      <c r="D50" s="690" t="s">
        <v>469</v>
      </c>
      <c r="E50" s="690" t="s">
        <v>470</v>
      </c>
      <c r="F50" s="690">
        <v>4218013164</v>
      </c>
      <c r="G50" s="690" t="s">
        <v>471</v>
      </c>
      <c r="H50" s="690">
        <v>3</v>
      </c>
      <c r="I50" s="690" t="s">
        <v>770</v>
      </c>
      <c r="J50" s="691" t="s">
        <v>472</v>
      </c>
      <c r="K50" s="690" t="s">
        <v>395</v>
      </c>
      <c r="L50" s="690" t="s">
        <v>473</v>
      </c>
      <c r="M50" s="690" t="s">
        <v>474</v>
      </c>
      <c r="N50" s="690" t="s">
        <v>475</v>
      </c>
      <c r="O50" s="690" t="s">
        <v>771</v>
      </c>
      <c r="P50" s="690" t="s">
        <v>422</v>
      </c>
      <c r="Q50" s="687" t="s">
        <v>345</v>
      </c>
      <c r="R50" s="687" t="s">
        <v>346</v>
      </c>
    </row>
    <row r="51" spans="1:18" s="511" customFormat="1" ht="76.5" hidden="1">
      <c r="A51" s="495">
        <v>44</v>
      </c>
      <c r="B51" s="687" t="s">
        <v>433</v>
      </c>
      <c r="C51" s="687">
        <v>4216006718</v>
      </c>
      <c r="D51" s="694" t="s">
        <v>477</v>
      </c>
      <c r="E51" s="694" t="s">
        <v>478</v>
      </c>
      <c r="F51" s="694">
        <v>4218017708</v>
      </c>
      <c r="G51" s="694" t="s">
        <v>479</v>
      </c>
      <c r="H51" s="694">
        <v>3</v>
      </c>
      <c r="I51" s="694" t="s">
        <v>480</v>
      </c>
      <c r="J51" s="694" t="s">
        <v>481</v>
      </c>
      <c r="K51" s="694" t="s">
        <v>421</v>
      </c>
      <c r="L51" s="694" t="s">
        <v>482</v>
      </c>
      <c r="M51" s="694" t="s">
        <v>483</v>
      </c>
      <c r="N51" s="694" t="s">
        <v>484</v>
      </c>
      <c r="O51" s="694" t="s">
        <v>772</v>
      </c>
      <c r="P51" s="688" t="s">
        <v>256</v>
      </c>
      <c r="Q51" s="687" t="s">
        <v>345</v>
      </c>
      <c r="R51" s="687" t="s">
        <v>346</v>
      </c>
    </row>
    <row r="52" spans="1:18" s="511" customFormat="1" ht="72">
      <c r="A52" s="833"/>
      <c r="B52" s="871" t="s">
        <v>433</v>
      </c>
      <c r="C52" s="871">
        <v>4216006718</v>
      </c>
      <c r="D52" s="878" t="s">
        <v>485</v>
      </c>
      <c r="E52" s="879" t="s">
        <v>486</v>
      </c>
      <c r="F52" s="879">
        <v>4217023508</v>
      </c>
      <c r="G52" s="859" t="s">
        <v>487</v>
      </c>
      <c r="H52" s="859">
        <v>1</v>
      </c>
      <c r="I52" s="859" t="s">
        <v>773</v>
      </c>
      <c r="J52" s="880" t="s">
        <v>488</v>
      </c>
      <c r="K52" s="879" t="s">
        <v>421</v>
      </c>
      <c r="L52" s="879" t="s">
        <v>774</v>
      </c>
      <c r="M52" s="881" t="s">
        <v>3963</v>
      </c>
      <c r="N52" s="879" t="s">
        <v>490</v>
      </c>
      <c r="O52" s="879" t="s">
        <v>775</v>
      </c>
      <c r="P52" s="873" t="s">
        <v>256</v>
      </c>
      <c r="Q52" s="871" t="s">
        <v>345</v>
      </c>
      <c r="R52" s="871" t="s">
        <v>346</v>
      </c>
    </row>
    <row r="53" spans="1:18" s="511" customFormat="1" ht="72">
      <c r="A53" s="833"/>
      <c r="B53" s="871" t="s">
        <v>433</v>
      </c>
      <c r="C53" s="871">
        <v>4216006718</v>
      </c>
      <c r="D53" s="882" t="s">
        <v>491</v>
      </c>
      <c r="E53" s="841" t="s">
        <v>492</v>
      </c>
      <c r="F53" s="841">
        <v>4221013157</v>
      </c>
      <c r="G53" s="841" t="s">
        <v>493</v>
      </c>
      <c r="H53" s="841">
        <v>4</v>
      </c>
      <c r="I53" s="841" t="s">
        <v>776</v>
      </c>
      <c r="J53" s="883" t="s">
        <v>494</v>
      </c>
      <c r="K53" s="841" t="s">
        <v>421</v>
      </c>
      <c r="L53" s="841" t="s">
        <v>495</v>
      </c>
      <c r="M53" s="841" t="s">
        <v>496</v>
      </c>
      <c r="N53" s="841" t="s">
        <v>497</v>
      </c>
      <c r="O53" s="841" t="s">
        <v>777</v>
      </c>
      <c r="P53" s="873" t="s">
        <v>256</v>
      </c>
      <c r="Q53" s="871" t="s">
        <v>345</v>
      </c>
      <c r="R53" s="871" t="s">
        <v>346</v>
      </c>
    </row>
    <row r="54" spans="1:18" s="511" customFormat="1" ht="76.5" hidden="1">
      <c r="A54" s="495">
        <v>47</v>
      </c>
      <c r="B54" s="687" t="s">
        <v>433</v>
      </c>
      <c r="C54" s="687">
        <v>4216006718</v>
      </c>
      <c r="D54" s="626" t="s">
        <v>498</v>
      </c>
      <c r="E54" s="626" t="s">
        <v>499</v>
      </c>
      <c r="F54" s="626">
        <v>4218022401</v>
      </c>
      <c r="G54" s="626" t="s">
        <v>500</v>
      </c>
      <c r="H54" s="626">
        <v>1</v>
      </c>
      <c r="I54" s="626" t="s">
        <v>778</v>
      </c>
      <c r="J54" s="695" t="s">
        <v>501</v>
      </c>
      <c r="K54" s="626" t="s">
        <v>395</v>
      </c>
      <c r="L54" s="626" t="s">
        <v>502</v>
      </c>
      <c r="M54" s="626" t="s">
        <v>503</v>
      </c>
      <c r="N54" s="626" t="s">
        <v>3964</v>
      </c>
      <c r="O54" s="626" t="s">
        <v>778</v>
      </c>
      <c r="P54" s="688" t="s">
        <v>256</v>
      </c>
      <c r="Q54" s="687" t="s">
        <v>345</v>
      </c>
      <c r="R54" s="687" t="s">
        <v>346</v>
      </c>
    </row>
    <row r="55" spans="1:18" s="511" customFormat="1" ht="72">
      <c r="A55" s="833"/>
      <c r="B55" s="871" t="s">
        <v>433</v>
      </c>
      <c r="C55" s="871">
        <v>4216006718</v>
      </c>
      <c r="D55" s="881" t="s">
        <v>505</v>
      </c>
      <c r="E55" s="841" t="s">
        <v>506</v>
      </c>
      <c r="F55" s="879">
        <v>4217023794</v>
      </c>
      <c r="G55" s="841" t="s">
        <v>507</v>
      </c>
      <c r="H55" s="841">
        <v>1</v>
      </c>
      <c r="I55" s="881" t="s">
        <v>779</v>
      </c>
      <c r="J55" s="884" t="s">
        <v>508</v>
      </c>
      <c r="K55" s="841" t="s">
        <v>509</v>
      </c>
      <c r="L55" s="841" t="s">
        <v>510</v>
      </c>
      <c r="M55" s="841" t="s">
        <v>483</v>
      </c>
      <c r="N55" s="841" t="s">
        <v>3965</v>
      </c>
      <c r="O55" s="841" t="s">
        <v>3966</v>
      </c>
      <c r="P55" s="873" t="s">
        <v>256</v>
      </c>
      <c r="Q55" s="871" t="s">
        <v>345</v>
      </c>
      <c r="R55" s="871" t="s">
        <v>346</v>
      </c>
    </row>
    <row r="56" spans="1:18" s="511" customFormat="1" ht="72">
      <c r="A56" s="833"/>
      <c r="B56" s="871" t="s">
        <v>433</v>
      </c>
      <c r="C56" s="871">
        <v>4216006718</v>
      </c>
      <c r="D56" s="876" t="s">
        <v>513</v>
      </c>
      <c r="E56" s="876" t="s">
        <v>514</v>
      </c>
      <c r="F56" s="876">
        <v>4217035221</v>
      </c>
      <c r="G56" s="876" t="s">
        <v>781</v>
      </c>
      <c r="H56" s="876">
        <v>1</v>
      </c>
      <c r="I56" s="876" t="s">
        <v>782</v>
      </c>
      <c r="J56" s="875" t="s">
        <v>515</v>
      </c>
      <c r="K56" s="885" t="s">
        <v>421</v>
      </c>
      <c r="L56" s="876" t="s">
        <v>516</v>
      </c>
      <c r="M56" s="876" t="s">
        <v>3967</v>
      </c>
      <c r="N56" s="841" t="s">
        <v>518</v>
      </c>
      <c r="O56" s="876" t="s">
        <v>782</v>
      </c>
      <c r="P56" s="873" t="s">
        <v>256</v>
      </c>
      <c r="Q56" s="871" t="s">
        <v>345</v>
      </c>
      <c r="R56" s="871" t="s">
        <v>346</v>
      </c>
    </row>
    <row r="57" spans="1:18" s="511" customFormat="1" ht="76.5" hidden="1">
      <c r="A57" s="495">
        <v>50</v>
      </c>
      <c r="B57" s="687" t="s">
        <v>433</v>
      </c>
      <c r="C57" s="687">
        <v>4216006718</v>
      </c>
      <c r="D57" s="692" t="s">
        <v>519</v>
      </c>
      <c r="E57" s="692" t="s">
        <v>520</v>
      </c>
      <c r="F57" s="692">
        <v>4253034791</v>
      </c>
      <c r="G57" s="626" t="s">
        <v>783</v>
      </c>
      <c r="H57" s="626">
        <v>2</v>
      </c>
      <c r="I57" s="626" t="s">
        <v>784</v>
      </c>
      <c r="J57" s="691" t="s">
        <v>521</v>
      </c>
      <c r="K57" s="626" t="s">
        <v>421</v>
      </c>
      <c r="L57" s="626" t="s">
        <v>522</v>
      </c>
      <c r="M57" s="692" t="s">
        <v>523</v>
      </c>
      <c r="N57" s="692" t="s">
        <v>524</v>
      </c>
      <c r="O57" s="692" t="s">
        <v>785</v>
      </c>
      <c r="P57" s="688" t="s">
        <v>256</v>
      </c>
      <c r="Q57" s="687" t="s">
        <v>345</v>
      </c>
      <c r="R57" s="687" t="s">
        <v>346</v>
      </c>
    </row>
    <row r="58" spans="1:18" s="511" customFormat="1" ht="56.25" hidden="1">
      <c r="A58" s="495">
        <v>51</v>
      </c>
      <c r="B58" s="316" t="s">
        <v>537</v>
      </c>
      <c r="C58" s="491" t="s">
        <v>538</v>
      </c>
      <c r="D58" s="316" t="s">
        <v>555</v>
      </c>
      <c r="E58" s="484" t="s">
        <v>556</v>
      </c>
      <c r="F58" s="484">
        <v>4216003241</v>
      </c>
      <c r="G58" s="316" t="s">
        <v>557</v>
      </c>
      <c r="H58" s="484">
        <v>1</v>
      </c>
      <c r="I58" s="484" t="s">
        <v>558</v>
      </c>
      <c r="J58" s="316" t="s">
        <v>559</v>
      </c>
      <c r="K58" s="484" t="s">
        <v>549</v>
      </c>
      <c r="L58" s="316" t="s">
        <v>560</v>
      </c>
      <c r="M58" s="316" t="s">
        <v>161</v>
      </c>
      <c r="N58" s="316" t="s">
        <v>561</v>
      </c>
      <c r="O58" s="316" t="s">
        <v>558</v>
      </c>
      <c r="P58" s="316" t="s">
        <v>562</v>
      </c>
      <c r="Q58" s="316" t="s">
        <v>563</v>
      </c>
      <c r="R58" s="316" t="s">
        <v>564</v>
      </c>
    </row>
    <row r="59" spans="1:18" s="511" customFormat="1" ht="57" hidden="1" thickBot="1">
      <c r="A59" s="495">
        <v>52</v>
      </c>
      <c r="B59" s="316" t="s">
        <v>537</v>
      </c>
      <c r="C59" s="491" t="s">
        <v>538</v>
      </c>
      <c r="D59" s="316" t="s">
        <v>565</v>
      </c>
      <c r="E59" s="524" t="s">
        <v>566</v>
      </c>
      <c r="F59" s="484">
        <v>4221003180</v>
      </c>
      <c r="G59" s="316" t="s">
        <v>567</v>
      </c>
      <c r="H59" s="484">
        <v>3</v>
      </c>
      <c r="I59" s="487" t="s">
        <v>568</v>
      </c>
      <c r="J59" s="487" t="s">
        <v>569</v>
      </c>
      <c r="K59" s="484" t="s">
        <v>539</v>
      </c>
      <c r="L59" s="316" t="s">
        <v>570</v>
      </c>
      <c r="M59" s="316" t="s">
        <v>571</v>
      </c>
      <c r="N59" s="490" t="s">
        <v>572</v>
      </c>
      <c r="O59" s="316" t="s">
        <v>573</v>
      </c>
      <c r="P59" s="484" t="s">
        <v>256</v>
      </c>
      <c r="Q59" s="316" t="s">
        <v>345</v>
      </c>
      <c r="R59" s="316" t="s">
        <v>553</v>
      </c>
    </row>
    <row r="60" spans="1:18" s="511" customFormat="1" ht="56.25" hidden="1">
      <c r="A60" s="495">
        <v>53</v>
      </c>
      <c r="B60" s="316" t="s">
        <v>537</v>
      </c>
      <c r="C60" s="491" t="s">
        <v>538</v>
      </c>
      <c r="D60" s="316" t="s">
        <v>574</v>
      </c>
      <c r="E60" s="316" t="s">
        <v>575</v>
      </c>
      <c r="F60" s="484">
        <v>4218004459</v>
      </c>
      <c r="G60" s="316" t="s">
        <v>576</v>
      </c>
      <c r="H60" s="484">
        <v>1</v>
      </c>
      <c r="I60" s="316" t="s">
        <v>577</v>
      </c>
      <c r="J60" s="488" t="s">
        <v>578</v>
      </c>
      <c r="K60" s="484" t="s">
        <v>549</v>
      </c>
      <c r="L60" s="316" t="s">
        <v>579</v>
      </c>
      <c r="M60" s="316" t="s">
        <v>550</v>
      </c>
      <c r="N60" s="316" t="s">
        <v>580</v>
      </c>
      <c r="O60" s="316" t="s">
        <v>581</v>
      </c>
      <c r="P60" s="316" t="s">
        <v>422</v>
      </c>
      <c r="Q60" s="316" t="s">
        <v>345</v>
      </c>
      <c r="R60" s="316" t="s">
        <v>346</v>
      </c>
    </row>
    <row r="61" spans="1:18" s="511" customFormat="1" ht="56.25" hidden="1">
      <c r="A61" s="495">
        <v>54</v>
      </c>
      <c r="B61" s="316" t="s">
        <v>537</v>
      </c>
      <c r="C61" s="491" t="s">
        <v>538</v>
      </c>
      <c r="D61" s="316" t="s">
        <v>582</v>
      </c>
      <c r="E61" s="507" t="s">
        <v>583</v>
      </c>
      <c r="F61" s="525" t="s">
        <v>584</v>
      </c>
      <c r="G61" s="526" t="s">
        <v>585</v>
      </c>
      <c r="H61" s="507">
        <v>1</v>
      </c>
      <c r="I61" s="507" t="s">
        <v>586</v>
      </c>
      <c r="J61" s="527" t="s">
        <v>587</v>
      </c>
      <c r="K61" s="507" t="s">
        <v>539</v>
      </c>
      <c r="L61" s="508" t="s">
        <v>588</v>
      </c>
      <c r="M61" s="508" t="s">
        <v>589</v>
      </c>
      <c r="N61" s="508" t="s">
        <v>590</v>
      </c>
      <c r="O61" s="508" t="s">
        <v>591</v>
      </c>
      <c r="P61" s="508" t="s">
        <v>592</v>
      </c>
      <c r="Q61" s="508" t="s">
        <v>593</v>
      </c>
      <c r="R61" s="316" t="s">
        <v>551</v>
      </c>
    </row>
    <row r="62" spans="1:18" s="511" customFormat="1" ht="67.5" hidden="1">
      <c r="A62" s="495">
        <v>55</v>
      </c>
      <c r="B62" s="469" t="s">
        <v>537</v>
      </c>
      <c r="C62" s="491" t="s">
        <v>538</v>
      </c>
      <c r="D62" s="316" t="s">
        <v>594</v>
      </c>
      <c r="E62" s="484" t="s">
        <v>595</v>
      </c>
      <c r="F62" s="490">
        <v>4217012418</v>
      </c>
      <c r="G62" s="316" t="s">
        <v>596</v>
      </c>
      <c r="H62" s="484">
        <v>4</v>
      </c>
      <c r="I62" s="484" t="s">
        <v>597</v>
      </c>
      <c r="J62" s="489" t="s">
        <v>598</v>
      </c>
      <c r="K62" s="484" t="s">
        <v>549</v>
      </c>
      <c r="L62" s="316" t="s">
        <v>599</v>
      </c>
      <c r="M62" s="316" t="s">
        <v>600</v>
      </c>
      <c r="N62" s="490" t="s">
        <v>601</v>
      </c>
      <c r="O62" s="316" t="s">
        <v>602</v>
      </c>
      <c r="P62" s="316" t="s">
        <v>422</v>
      </c>
      <c r="Q62" s="316" t="s">
        <v>603</v>
      </c>
      <c r="R62" s="316" t="s">
        <v>553</v>
      </c>
    </row>
    <row r="63" spans="1:18" s="511" customFormat="1" ht="56.25" hidden="1">
      <c r="A63" s="495">
        <v>56</v>
      </c>
      <c r="B63" s="316" t="s">
        <v>537</v>
      </c>
      <c r="C63" s="491" t="s">
        <v>538</v>
      </c>
      <c r="D63" s="491" t="s">
        <v>604</v>
      </c>
      <c r="E63" s="316" t="s">
        <v>605</v>
      </c>
      <c r="F63" s="484">
        <v>4217014567</v>
      </c>
      <c r="G63" s="316" t="s">
        <v>606</v>
      </c>
      <c r="H63" s="484">
        <v>8</v>
      </c>
      <c r="I63" s="316" t="s">
        <v>607</v>
      </c>
      <c r="J63" s="315" t="s">
        <v>608</v>
      </c>
      <c r="K63" s="484" t="s">
        <v>549</v>
      </c>
      <c r="L63" s="484" t="s">
        <v>609</v>
      </c>
      <c r="M63" s="316" t="s">
        <v>610</v>
      </c>
      <c r="N63" s="484" t="s">
        <v>611</v>
      </c>
      <c r="O63" s="316" t="s">
        <v>612</v>
      </c>
      <c r="P63" s="316" t="s">
        <v>256</v>
      </c>
      <c r="Q63" s="316" t="s">
        <v>345</v>
      </c>
      <c r="R63" s="316" t="s">
        <v>613</v>
      </c>
    </row>
    <row r="64" spans="1:18" s="511" customFormat="1" ht="56.25" hidden="1">
      <c r="A64" s="495">
        <v>57</v>
      </c>
      <c r="B64" s="315" t="s">
        <v>537</v>
      </c>
      <c r="C64" s="491" t="s">
        <v>538</v>
      </c>
      <c r="D64" s="491" t="s">
        <v>614</v>
      </c>
      <c r="E64" s="484" t="s">
        <v>615</v>
      </c>
      <c r="F64" s="316">
        <v>4217014528</v>
      </c>
      <c r="G64" s="491" t="s">
        <v>616</v>
      </c>
      <c r="H64" s="491" t="s">
        <v>10</v>
      </c>
      <c r="I64" s="491" t="s">
        <v>617</v>
      </c>
      <c r="J64" s="509" t="s">
        <v>618</v>
      </c>
      <c r="K64" s="491" t="s">
        <v>539</v>
      </c>
      <c r="L64" s="491" t="s">
        <v>619</v>
      </c>
      <c r="M64" s="316" t="s">
        <v>161</v>
      </c>
      <c r="N64" s="316" t="s">
        <v>552</v>
      </c>
      <c r="O64" s="316" t="s">
        <v>2614</v>
      </c>
      <c r="P64" s="316" t="s">
        <v>256</v>
      </c>
      <c r="Q64" s="316" t="s">
        <v>345</v>
      </c>
      <c r="R64" s="316" t="s">
        <v>613</v>
      </c>
    </row>
    <row r="65" spans="1:18" s="511" customFormat="1" ht="33.75" hidden="1">
      <c r="A65" s="495">
        <v>58</v>
      </c>
      <c r="B65" s="479" t="s">
        <v>620</v>
      </c>
      <c r="C65" s="316">
        <v>4217033143</v>
      </c>
      <c r="D65" s="316" t="s">
        <v>621</v>
      </c>
      <c r="E65" s="316" t="s">
        <v>620</v>
      </c>
      <c r="F65" s="316">
        <v>4217033143</v>
      </c>
      <c r="G65" s="316" t="s">
        <v>622</v>
      </c>
      <c r="H65" s="484">
        <v>4</v>
      </c>
      <c r="I65" s="484" t="s">
        <v>623</v>
      </c>
      <c r="J65" s="316" t="s">
        <v>624</v>
      </c>
      <c r="K65" s="316" t="s">
        <v>401</v>
      </c>
      <c r="L65" s="484" t="s">
        <v>625</v>
      </c>
      <c r="M65" s="316" t="s">
        <v>401</v>
      </c>
      <c r="N65" s="484" t="s">
        <v>625</v>
      </c>
      <c r="O65" s="316" t="s">
        <v>623</v>
      </c>
      <c r="P65" s="316" t="s">
        <v>256</v>
      </c>
      <c r="Q65" s="316" t="s">
        <v>554</v>
      </c>
      <c r="R65" s="316" t="s">
        <v>626</v>
      </c>
    </row>
    <row r="66" spans="1:18" s="511" customFormat="1" ht="33.75" hidden="1">
      <c r="A66" s="495">
        <v>59</v>
      </c>
      <c r="B66" s="479" t="s">
        <v>620</v>
      </c>
      <c r="C66" s="316">
        <v>4217033143</v>
      </c>
      <c r="D66" s="316" t="s">
        <v>627</v>
      </c>
      <c r="E66" s="484" t="s">
        <v>628</v>
      </c>
      <c r="F66" s="484">
        <v>4217030537</v>
      </c>
      <c r="G66" s="316" t="s">
        <v>629</v>
      </c>
      <c r="H66" s="484">
        <v>3</v>
      </c>
      <c r="I66" s="484" t="s">
        <v>630</v>
      </c>
      <c r="J66" s="504" t="s">
        <v>631</v>
      </c>
      <c r="K66" s="316" t="s">
        <v>421</v>
      </c>
      <c r="L66" s="484" t="s">
        <v>632</v>
      </c>
      <c r="M66" s="316" t="s">
        <v>421</v>
      </c>
      <c r="N66" s="484" t="s">
        <v>632</v>
      </c>
      <c r="O66" s="316" t="s">
        <v>633</v>
      </c>
      <c r="P66" s="316" t="s">
        <v>256</v>
      </c>
      <c r="Q66" s="316" t="s">
        <v>554</v>
      </c>
      <c r="R66" s="316" t="s">
        <v>634</v>
      </c>
    </row>
    <row r="67" spans="1:18" s="511" customFormat="1" ht="78.75" hidden="1">
      <c r="A67" s="495">
        <v>60</v>
      </c>
      <c r="B67" s="479" t="s">
        <v>635</v>
      </c>
      <c r="C67" s="467" t="s">
        <v>636</v>
      </c>
      <c r="D67" s="467" t="s">
        <v>637</v>
      </c>
      <c r="E67" s="316" t="s">
        <v>635</v>
      </c>
      <c r="F67" s="496">
        <v>4217121181</v>
      </c>
      <c r="G67" s="467" t="s">
        <v>638</v>
      </c>
      <c r="H67" s="467">
        <v>2</v>
      </c>
      <c r="I67" s="467" t="s">
        <v>639</v>
      </c>
      <c r="J67" s="497" t="s">
        <v>640</v>
      </c>
      <c r="K67" s="467" t="s">
        <v>436</v>
      </c>
      <c r="L67" s="467" t="s">
        <v>641</v>
      </c>
      <c r="M67" s="467" t="s">
        <v>419</v>
      </c>
      <c r="N67" s="467" t="s">
        <v>642</v>
      </c>
      <c r="O67" s="467" t="s">
        <v>643</v>
      </c>
      <c r="P67" s="467" t="s">
        <v>256</v>
      </c>
      <c r="Q67" s="467" t="s">
        <v>345</v>
      </c>
      <c r="R67" s="467" t="s">
        <v>644</v>
      </c>
    </row>
    <row r="68" spans="1:18" s="511" customFormat="1" ht="90" hidden="1">
      <c r="A68" s="495">
        <v>61</v>
      </c>
      <c r="B68" s="479" t="s">
        <v>645</v>
      </c>
      <c r="C68" s="528">
        <v>4216003604</v>
      </c>
      <c r="D68" s="316" t="s">
        <v>646</v>
      </c>
      <c r="E68" s="316" t="s">
        <v>645</v>
      </c>
      <c r="F68" s="484">
        <v>4216003604</v>
      </c>
      <c r="G68" s="447" t="s">
        <v>647</v>
      </c>
      <c r="H68" s="484">
        <v>2</v>
      </c>
      <c r="I68" s="316" t="s">
        <v>648</v>
      </c>
      <c r="J68" s="316" t="s">
        <v>649</v>
      </c>
      <c r="K68" s="316" t="s">
        <v>650</v>
      </c>
      <c r="L68" s="316" t="s">
        <v>651</v>
      </c>
      <c r="M68" s="316" t="s">
        <v>652</v>
      </c>
      <c r="N68" s="316" t="s">
        <v>653</v>
      </c>
      <c r="O68" s="316" t="s">
        <v>654</v>
      </c>
      <c r="P68" s="316" t="s">
        <v>256</v>
      </c>
      <c r="Q68" s="316" t="s">
        <v>257</v>
      </c>
      <c r="R68" s="316" t="s">
        <v>346</v>
      </c>
    </row>
    <row r="69" spans="1:18" s="511" customFormat="1" ht="45" hidden="1">
      <c r="A69" s="495">
        <v>62</v>
      </c>
      <c r="B69" s="479" t="s">
        <v>655</v>
      </c>
      <c r="C69" s="528">
        <v>4216005513920</v>
      </c>
      <c r="D69" s="316"/>
      <c r="E69" s="316" t="s">
        <v>655</v>
      </c>
      <c r="F69" s="484">
        <v>4216005513</v>
      </c>
      <c r="G69" s="316" t="s">
        <v>656</v>
      </c>
      <c r="H69" s="484">
        <v>6</v>
      </c>
      <c r="I69" s="316" t="s">
        <v>657</v>
      </c>
      <c r="J69" s="316" t="s">
        <v>658</v>
      </c>
      <c r="K69" s="316" t="s">
        <v>659</v>
      </c>
      <c r="L69" s="316" t="s">
        <v>660</v>
      </c>
      <c r="M69" s="315" t="s">
        <v>661</v>
      </c>
      <c r="N69" s="315" t="s">
        <v>662</v>
      </c>
      <c r="O69" s="316" t="s">
        <v>663</v>
      </c>
      <c r="P69" s="316" t="s">
        <v>256</v>
      </c>
      <c r="Q69" s="316" t="s">
        <v>664</v>
      </c>
      <c r="R69" s="316"/>
    </row>
    <row r="70" spans="1:18" s="511" customFormat="1" ht="36.75" hidden="1" customHeight="1">
      <c r="A70" s="495">
        <v>63</v>
      </c>
      <c r="B70" s="531" t="s">
        <v>667</v>
      </c>
      <c r="C70" s="547" t="s">
        <v>668</v>
      </c>
      <c r="D70" s="512" t="s">
        <v>669</v>
      </c>
      <c r="E70" s="512" t="s">
        <v>667</v>
      </c>
      <c r="F70" s="512">
        <v>4217036578</v>
      </c>
      <c r="G70" s="512" t="s">
        <v>670</v>
      </c>
      <c r="H70" s="512">
        <v>1</v>
      </c>
      <c r="I70" s="512" t="s">
        <v>671</v>
      </c>
      <c r="J70" s="512" t="s">
        <v>672</v>
      </c>
      <c r="K70" s="512" t="s">
        <v>436</v>
      </c>
      <c r="L70" s="512" t="s">
        <v>673</v>
      </c>
      <c r="M70" s="512" t="s">
        <v>674</v>
      </c>
      <c r="N70" s="512" t="s">
        <v>675</v>
      </c>
      <c r="O70" s="512" t="s">
        <v>671</v>
      </c>
      <c r="P70" s="512" t="s">
        <v>256</v>
      </c>
      <c r="Q70" s="512" t="s">
        <v>554</v>
      </c>
      <c r="R70" s="512" t="s">
        <v>404</v>
      </c>
    </row>
    <row r="71" spans="1:18" s="511" customFormat="1" ht="56.25" hidden="1">
      <c r="A71" s="495">
        <v>64</v>
      </c>
      <c r="B71" s="546" t="s">
        <v>676</v>
      </c>
      <c r="C71" s="529">
        <v>4217131091</v>
      </c>
      <c r="D71" s="529" t="s">
        <v>677</v>
      </c>
      <c r="E71" s="529" t="s">
        <v>676</v>
      </c>
      <c r="F71" s="529">
        <v>4217131091</v>
      </c>
      <c r="G71" s="529" t="s">
        <v>678</v>
      </c>
      <c r="H71" s="529">
        <v>2</v>
      </c>
      <c r="I71" s="529" t="s">
        <v>679</v>
      </c>
      <c r="J71" s="529" t="s">
        <v>680</v>
      </c>
      <c r="K71" s="529" t="s">
        <v>388</v>
      </c>
      <c r="L71" s="529" t="s">
        <v>681</v>
      </c>
      <c r="M71" s="467" t="s">
        <v>682</v>
      </c>
      <c r="N71" s="467" t="s">
        <v>3833</v>
      </c>
      <c r="O71" s="467" t="s">
        <v>3834</v>
      </c>
      <c r="P71" s="529" t="s">
        <v>256</v>
      </c>
      <c r="Q71" s="529" t="s">
        <v>266</v>
      </c>
      <c r="R71" s="529" t="s">
        <v>683</v>
      </c>
    </row>
    <row r="72" spans="1:18" s="511" customFormat="1" ht="67.5" hidden="1">
      <c r="A72" s="495">
        <v>65</v>
      </c>
      <c r="B72" s="514" t="s">
        <v>684</v>
      </c>
      <c r="C72" s="468" t="s">
        <v>685</v>
      </c>
      <c r="D72" s="467" t="s">
        <v>686</v>
      </c>
      <c r="E72" s="467" t="s">
        <v>687</v>
      </c>
      <c r="F72" s="496">
        <v>4217130588</v>
      </c>
      <c r="G72" s="467" t="s">
        <v>688</v>
      </c>
      <c r="H72" s="496">
        <v>2</v>
      </c>
      <c r="I72" s="467" t="s">
        <v>689</v>
      </c>
      <c r="J72" s="467" t="s">
        <v>690</v>
      </c>
      <c r="K72" s="496" t="s">
        <v>395</v>
      </c>
      <c r="L72" s="467" t="s">
        <v>691</v>
      </c>
      <c r="M72" s="467" t="s">
        <v>692</v>
      </c>
      <c r="N72" s="467" t="s">
        <v>693</v>
      </c>
      <c r="O72" s="496" t="s">
        <v>694</v>
      </c>
      <c r="P72" s="467" t="s">
        <v>256</v>
      </c>
      <c r="Q72" s="467" t="s">
        <v>695</v>
      </c>
      <c r="R72" s="315" t="s">
        <v>683</v>
      </c>
    </row>
    <row r="73" spans="1:18" s="511" customFormat="1" ht="45" hidden="1">
      <c r="A73" s="495">
        <v>66</v>
      </c>
      <c r="B73" s="514" t="s">
        <v>684</v>
      </c>
      <c r="C73" s="530">
        <v>4217131091</v>
      </c>
      <c r="D73" s="467" t="s">
        <v>696</v>
      </c>
      <c r="E73" s="467" t="s">
        <v>697</v>
      </c>
      <c r="F73" s="467">
        <v>4217066533</v>
      </c>
      <c r="G73" s="467" t="s">
        <v>698</v>
      </c>
      <c r="H73" s="496">
        <v>1</v>
      </c>
      <c r="I73" s="467" t="s">
        <v>699</v>
      </c>
      <c r="J73" s="497" t="s">
        <v>700</v>
      </c>
      <c r="K73" s="467" t="s">
        <v>395</v>
      </c>
      <c r="L73" s="467" t="s">
        <v>701</v>
      </c>
      <c r="M73" s="467" t="s">
        <v>702</v>
      </c>
      <c r="N73" s="496" t="s">
        <v>703</v>
      </c>
      <c r="O73" s="467" t="s">
        <v>704</v>
      </c>
      <c r="P73" s="467" t="s">
        <v>256</v>
      </c>
      <c r="Q73" s="467" t="s">
        <v>266</v>
      </c>
      <c r="R73" s="467" t="s">
        <v>335</v>
      </c>
    </row>
    <row r="74" spans="1:18" s="511" customFormat="1" ht="56.25" hidden="1">
      <c r="A74" s="495">
        <v>67</v>
      </c>
      <c r="B74" s="316" t="s">
        <v>705</v>
      </c>
      <c r="C74" s="316" t="s">
        <v>706</v>
      </c>
      <c r="D74" s="316" t="s">
        <v>707</v>
      </c>
      <c r="E74" s="316" t="s">
        <v>705</v>
      </c>
      <c r="F74" s="484">
        <v>4216007863</v>
      </c>
      <c r="G74" s="316" t="s">
        <v>708</v>
      </c>
      <c r="H74" s="484">
        <v>3</v>
      </c>
      <c r="I74" s="484" t="s">
        <v>709</v>
      </c>
      <c r="J74" s="316" t="s">
        <v>710</v>
      </c>
      <c r="K74" s="316" t="s">
        <v>711</v>
      </c>
      <c r="L74" s="316" t="s">
        <v>712</v>
      </c>
      <c r="M74" s="316" t="s">
        <v>713</v>
      </c>
      <c r="N74" s="316" t="s">
        <v>714</v>
      </c>
      <c r="O74" s="316" t="s">
        <v>715</v>
      </c>
      <c r="P74" s="316" t="s">
        <v>256</v>
      </c>
      <c r="Q74" s="316" t="s">
        <v>266</v>
      </c>
      <c r="R74" s="316" t="s">
        <v>716</v>
      </c>
    </row>
    <row r="75" spans="1:18" s="511" customFormat="1" ht="36" hidden="1" customHeight="1">
      <c r="A75" s="495">
        <v>68</v>
      </c>
      <c r="B75" s="531" t="s">
        <v>718</v>
      </c>
      <c r="C75" s="512">
        <v>4216005993</v>
      </c>
      <c r="D75" s="532" t="s">
        <v>717</v>
      </c>
      <c r="E75" s="512" t="s">
        <v>718</v>
      </c>
      <c r="F75" s="512">
        <v>4216005993</v>
      </c>
      <c r="G75" s="512" t="s">
        <v>719</v>
      </c>
      <c r="H75" s="513">
        <v>4</v>
      </c>
      <c r="I75" s="512" t="s">
        <v>720</v>
      </c>
      <c r="J75" s="533" t="s">
        <v>721</v>
      </c>
      <c r="K75" s="512" t="s">
        <v>722</v>
      </c>
      <c r="L75" s="512" t="s">
        <v>723</v>
      </c>
      <c r="M75" s="512" t="s">
        <v>724</v>
      </c>
      <c r="N75" s="512" t="s">
        <v>754</v>
      </c>
      <c r="O75" s="512" t="s">
        <v>755</v>
      </c>
      <c r="P75" s="512" t="s">
        <v>256</v>
      </c>
      <c r="Q75" s="512" t="s">
        <v>725</v>
      </c>
      <c r="R75" s="512" t="s">
        <v>346</v>
      </c>
    </row>
    <row r="76" spans="1:18" s="511" customFormat="1" ht="67.5" hidden="1">
      <c r="A76" s="495">
        <v>69</v>
      </c>
      <c r="B76" s="479" t="s">
        <v>731</v>
      </c>
      <c r="C76" s="491" t="s">
        <v>732</v>
      </c>
      <c r="D76" s="491" t="s">
        <v>733</v>
      </c>
      <c r="E76" s="316" t="s">
        <v>731</v>
      </c>
      <c r="F76" s="484">
        <v>4216006010</v>
      </c>
      <c r="G76" s="316" t="s">
        <v>734</v>
      </c>
      <c r="H76" s="315">
        <v>1</v>
      </c>
      <c r="I76" s="316" t="s">
        <v>735</v>
      </c>
      <c r="J76" s="315" t="s">
        <v>736</v>
      </c>
      <c r="K76" s="316" t="s">
        <v>737</v>
      </c>
      <c r="L76" s="316" t="s">
        <v>738</v>
      </c>
      <c r="M76" s="316" t="s">
        <v>739</v>
      </c>
      <c r="N76" s="316" t="s">
        <v>740</v>
      </c>
      <c r="O76" s="316" t="s">
        <v>741</v>
      </c>
      <c r="P76" s="316" t="s">
        <v>256</v>
      </c>
      <c r="Q76" s="467" t="s">
        <v>345</v>
      </c>
      <c r="R76" s="316" t="s">
        <v>346</v>
      </c>
    </row>
    <row r="77" spans="1:18" s="511" customFormat="1" ht="56.25" hidden="1">
      <c r="A77" s="495">
        <v>70</v>
      </c>
      <c r="B77" s="316" t="s">
        <v>800</v>
      </c>
      <c r="C77" s="491" t="s">
        <v>801</v>
      </c>
      <c r="D77" s="492" t="s">
        <v>802</v>
      </c>
      <c r="E77" s="261" t="s">
        <v>803</v>
      </c>
      <c r="F77" s="495">
        <v>4217030826</v>
      </c>
      <c r="G77" s="315" t="s">
        <v>804</v>
      </c>
      <c r="H77" s="316">
        <v>1</v>
      </c>
      <c r="I77" s="493" t="s">
        <v>805</v>
      </c>
      <c r="J77" s="492" t="s">
        <v>806</v>
      </c>
      <c r="K77" s="316" t="s">
        <v>807</v>
      </c>
      <c r="L77" s="315" t="s">
        <v>808</v>
      </c>
      <c r="M77" s="316" t="s">
        <v>807</v>
      </c>
      <c r="N77" s="315" t="s">
        <v>808</v>
      </c>
      <c r="O77" s="492" t="s">
        <v>809</v>
      </c>
      <c r="P77" s="484" t="s">
        <v>422</v>
      </c>
      <c r="Q77" s="316" t="s">
        <v>603</v>
      </c>
      <c r="R77" s="484" t="s">
        <v>265</v>
      </c>
    </row>
    <row r="78" spans="1:18" s="511" customFormat="1" ht="67.5" hidden="1">
      <c r="A78" s="495">
        <v>71</v>
      </c>
      <c r="B78" s="316" t="s">
        <v>800</v>
      </c>
      <c r="C78" s="491" t="s">
        <v>801</v>
      </c>
      <c r="D78" s="492" t="s">
        <v>810</v>
      </c>
      <c r="E78" s="261" t="s">
        <v>811</v>
      </c>
      <c r="F78" s="495">
        <v>4217029482</v>
      </c>
      <c r="G78" s="315" t="s">
        <v>812</v>
      </c>
      <c r="H78" s="316">
        <v>1</v>
      </c>
      <c r="I78" s="493" t="s">
        <v>813</v>
      </c>
      <c r="J78" s="492" t="s">
        <v>814</v>
      </c>
      <c r="K78" s="316" t="s">
        <v>807</v>
      </c>
      <c r="L78" s="315" t="s">
        <v>815</v>
      </c>
      <c r="M78" s="316" t="s">
        <v>807</v>
      </c>
      <c r="N78" s="315" t="s">
        <v>815</v>
      </c>
      <c r="O78" s="492" t="s">
        <v>816</v>
      </c>
      <c r="P78" s="484" t="s">
        <v>422</v>
      </c>
      <c r="Q78" s="484" t="s">
        <v>345</v>
      </c>
      <c r="R78" s="484" t="s">
        <v>265</v>
      </c>
    </row>
    <row r="79" spans="1:18" s="511" customFormat="1" ht="78.75" hidden="1">
      <c r="A79" s="495">
        <v>72</v>
      </c>
      <c r="B79" s="315" t="s">
        <v>800</v>
      </c>
      <c r="C79" s="315" t="s">
        <v>801</v>
      </c>
      <c r="D79" s="492" t="s">
        <v>817</v>
      </c>
      <c r="E79" s="261" t="s">
        <v>818</v>
      </c>
      <c r="F79" s="315">
        <v>4217127578</v>
      </c>
      <c r="G79" s="315" t="s">
        <v>819</v>
      </c>
      <c r="H79" s="484">
        <v>1</v>
      </c>
      <c r="I79" s="315" t="s">
        <v>820</v>
      </c>
      <c r="J79" s="315" t="s">
        <v>821</v>
      </c>
      <c r="K79" s="315" t="s">
        <v>807</v>
      </c>
      <c r="L79" s="315" t="s">
        <v>822</v>
      </c>
      <c r="M79" s="315" t="s">
        <v>807</v>
      </c>
      <c r="N79" s="315" t="s">
        <v>822</v>
      </c>
      <c r="O79" s="315" t="s">
        <v>820</v>
      </c>
      <c r="P79" s="484" t="s">
        <v>422</v>
      </c>
      <c r="Q79" s="315" t="s">
        <v>345</v>
      </c>
      <c r="R79" s="315" t="s">
        <v>345</v>
      </c>
    </row>
    <row r="80" spans="1:18" s="511" customFormat="1" ht="90" hidden="1">
      <c r="A80" s="495">
        <v>73</v>
      </c>
      <c r="B80" s="315" t="s">
        <v>800</v>
      </c>
      <c r="C80" s="491" t="s">
        <v>801</v>
      </c>
      <c r="D80" s="492" t="s">
        <v>823</v>
      </c>
      <c r="E80" s="261" t="s">
        <v>824</v>
      </c>
      <c r="F80" s="315">
        <v>4217163632</v>
      </c>
      <c r="G80" s="315" t="s">
        <v>825</v>
      </c>
      <c r="H80" s="315">
        <v>1</v>
      </c>
      <c r="I80" s="315" t="s">
        <v>826</v>
      </c>
      <c r="J80" s="495"/>
      <c r="K80" s="315" t="s">
        <v>807</v>
      </c>
      <c r="L80" s="315" t="s">
        <v>827</v>
      </c>
      <c r="M80" s="315" t="s">
        <v>807</v>
      </c>
      <c r="N80" s="315" t="s">
        <v>827</v>
      </c>
      <c r="O80" s="315" t="s">
        <v>826</v>
      </c>
      <c r="P80" s="484" t="s">
        <v>422</v>
      </c>
      <c r="Q80" s="484" t="s">
        <v>345</v>
      </c>
      <c r="R80" s="484" t="s">
        <v>265</v>
      </c>
    </row>
    <row r="81" spans="1:18" s="511" customFormat="1" ht="56.25" hidden="1">
      <c r="A81" s="495">
        <v>74</v>
      </c>
      <c r="B81" s="316" t="s">
        <v>800</v>
      </c>
      <c r="C81" s="491" t="s">
        <v>801</v>
      </c>
      <c r="D81" s="492" t="s">
        <v>828</v>
      </c>
      <c r="E81" s="261" t="s">
        <v>829</v>
      </c>
      <c r="F81" s="495">
        <v>4217030590</v>
      </c>
      <c r="G81" s="315" t="s">
        <v>830</v>
      </c>
      <c r="H81" s="316">
        <v>1</v>
      </c>
      <c r="I81" s="493" t="s">
        <v>831</v>
      </c>
      <c r="J81" s="492" t="s">
        <v>832</v>
      </c>
      <c r="K81" s="484" t="s">
        <v>807</v>
      </c>
      <c r="L81" s="315" t="s">
        <v>833</v>
      </c>
      <c r="M81" s="484" t="s">
        <v>807</v>
      </c>
      <c r="N81" s="315" t="s">
        <v>833</v>
      </c>
      <c r="O81" s="493" t="s">
        <v>834</v>
      </c>
      <c r="P81" s="484" t="s">
        <v>422</v>
      </c>
      <c r="Q81" s="484" t="s">
        <v>345</v>
      </c>
      <c r="R81" s="484" t="s">
        <v>265</v>
      </c>
    </row>
    <row r="82" spans="1:18" s="511" customFormat="1" ht="123.75" hidden="1">
      <c r="A82" s="495">
        <v>75</v>
      </c>
      <c r="B82" s="316" t="s">
        <v>800</v>
      </c>
      <c r="C82" s="491" t="s">
        <v>801</v>
      </c>
      <c r="D82" s="492" t="s">
        <v>835</v>
      </c>
      <c r="E82" s="261" t="s">
        <v>836</v>
      </c>
      <c r="F82" s="495">
        <v>4217030960</v>
      </c>
      <c r="G82" s="315" t="s">
        <v>837</v>
      </c>
      <c r="H82" s="316">
        <v>1</v>
      </c>
      <c r="I82" s="493" t="s">
        <v>838</v>
      </c>
      <c r="J82" s="492" t="s">
        <v>839</v>
      </c>
      <c r="K82" s="316" t="s">
        <v>807</v>
      </c>
      <c r="L82" s="315" t="s">
        <v>840</v>
      </c>
      <c r="M82" s="316" t="s">
        <v>807</v>
      </c>
      <c r="N82" s="315" t="s">
        <v>840</v>
      </c>
      <c r="O82" s="492" t="s">
        <v>841</v>
      </c>
      <c r="P82" s="484" t="s">
        <v>422</v>
      </c>
      <c r="Q82" s="484" t="s">
        <v>345</v>
      </c>
      <c r="R82" s="484" t="s">
        <v>265</v>
      </c>
    </row>
    <row r="83" spans="1:18" s="511" customFormat="1" ht="67.5" hidden="1">
      <c r="A83" s="495">
        <v>76</v>
      </c>
      <c r="B83" s="316" t="s">
        <v>800</v>
      </c>
      <c r="C83" s="491" t="s">
        <v>801</v>
      </c>
      <c r="D83" s="492" t="s">
        <v>842</v>
      </c>
      <c r="E83" s="261" t="s">
        <v>843</v>
      </c>
      <c r="F83" s="495">
        <v>4217029468</v>
      </c>
      <c r="G83" s="315" t="s">
        <v>844</v>
      </c>
      <c r="H83" s="316">
        <v>1</v>
      </c>
      <c r="I83" s="493" t="s">
        <v>845</v>
      </c>
      <c r="J83" s="492" t="s">
        <v>846</v>
      </c>
      <c r="K83" s="316" t="s">
        <v>807</v>
      </c>
      <c r="L83" s="315" t="s">
        <v>847</v>
      </c>
      <c r="M83" s="316" t="s">
        <v>807</v>
      </c>
      <c r="N83" s="315" t="s">
        <v>847</v>
      </c>
      <c r="O83" s="492" t="s">
        <v>848</v>
      </c>
      <c r="P83" s="484" t="s">
        <v>422</v>
      </c>
      <c r="Q83" s="484" t="s">
        <v>345</v>
      </c>
      <c r="R83" s="484" t="s">
        <v>265</v>
      </c>
    </row>
    <row r="84" spans="1:18" s="511" customFormat="1" ht="78.75" hidden="1">
      <c r="A84" s="495">
        <v>77</v>
      </c>
      <c r="B84" s="315" t="s">
        <v>800</v>
      </c>
      <c r="C84" s="315" t="s">
        <v>801</v>
      </c>
      <c r="D84" s="492" t="s">
        <v>849</v>
      </c>
      <c r="E84" s="261" t="s">
        <v>850</v>
      </c>
      <c r="F84" s="315">
        <v>4217164210</v>
      </c>
      <c r="G84" s="315" t="s">
        <v>851</v>
      </c>
      <c r="H84" s="315">
        <v>1</v>
      </c>
      <c r="I84" s="315" t="s">
        <v>852</v>
      </c>
      <c r="J84" s="495"/>
      <c r="K84" s="315" t="s">
        <v>807</v>
      </c>
      <c r="L84" s="315" t="s">
        <v>853</v>
      </c>
      <c r="M84" s="315" t="s">
        <v>807</v>
      </c>
      <c r="N84" s="315" t="s">
        <v>853</v>
      </c>
      <c r="O84" s="315" t="s">
        <v>852</v>
      </c>
      <c r="P84" s="484" t="s">
        <v>422</v>
      </c>
      <c r="Q84" s="484" t="s">
        <v>345</v>
      </c>
      <c r="R84" s="484" t="s">
        <v>265</v>
      </c>
    </row>
    <row r="85" spans="1:18" s="511" customFormat="1" ht="67.5" hidden="1">
      <c r="A85" s="495">
        <v>78</v>
      </c>
      <c r="B85" s="316" t="s">
        <v>800</v>
      </c>
      <c r="C85" s="491" t="s">
        <v>801</v>
      </c>
      <c r="D85" s="492" t="s">
        <v>854</v>
      </c>
      <c r="E85" s="261" t="s">
        <v>855</v>
      </c>
      <c r="F85" s="495">
        <v>4217037726</v>
      </c>
      <c r="G85" s="315" t="s">
        <v>856</v>
      </c>
      <c r="H85" s="316">
        <v>1</v>
      </c>
      <c r="I85" s="493" t="s">
        <v>857</v>
      </c>
      <c r="J85" s="492" t="s">
        <v>858</v>
      </c>
      <c r="K85" s="316" t="s">
        <v>807</v>
      </c>
      <c r="L85" s="315" t="s">
        <v>859</v>
      </c>
      <c r="M85" s="316" t="s">
        <v>807</v>
      </c>
      <c r="N85" s="315" t="s">
        <v>859</v>
      </c>
      <c r="O85" s="492" t="s">
        <v>860</v>
      </c>
      <c r="P85" s="484" t="s">
        <v>422</v>
      </c>
      <c r="Q85" s="316" t="s">
        <v>345</v>
      </c>
      <c r="R85" s="484" t="s">
        <v>265</v>
      </c>
    </row>
    <row r="86" spans="1:18" s="511" customFormat="1" ht="56.25" hidden="1">
      <c r="A86" s="495">
        <v>79</v>
      </c>
      <c r="B86" s="316" t="s">
        <v>800</v>
      </c>
      <c r="C86" s="491" t="s">
        <v>801</v>
      </c>
      <c r="D86" s="492" t="s">
        <v>861</v>
      </c>
      <c r="E86" s="261" t="s">
        <v>862</v>
      </c>
      <c r="F86" s="495">
        <v>4217037074</v>
      </c>
      <c r="G86" s="315" t="s">
        <v>863</v>
      </c>
      <c r="H86" s="316">
        <v>1</v>
      </c>
      <c r="I86" s="493" t="s">
        <v>864</v>
      </c>
      <c r="J86" s="492" t="s">
        <v>865</v>
      </c>
      <c r="K86" s="316" t="s">
        <v>807</v>
      </c>
      <c r="L86" s="315" t="s">
        <v>866</v>
      </c>
      <c r="M86" s="316" t="s">
        <v>807</v>
      </c>
      <c r="N86" s="315" t="s">
        <v>866</v>
      </c>
      <c r="O86" s="492" t="s">
        <v>867</v>
      </c>
      <c r="P86" s="484" t="s">
        <v>422</v>
      </c>
      <c r="Q86" s="484" t="s">
        <v>345</v>
      </c>
      <c r="R86" s="484" t="s">
        <v>265</v>
      </c>
    </row>
    <row r="87" spans="1:18" s="511" customFormat="1" ht="67.5" hidden="1">
      <c r="A87" s="495">
        <v>80</v>
      </c>
      <c r="B87" s="316" t="s">
        <v>800</v>
      </c>
      <c r="C87" s="491" t="s">
        <v>801</v>
      </c>
      <c r="D87" s="492" t="s">
        <v>868</v>
      </c>
      <c r="E87" s="261" t="s">
        <v>869</v>
      </c>
      <c r="F87" s="495">
        <v>4217032090</v>
      </c>
      <c r="G87" s="315" t="s">
        <v>870</v>
      </c>
      <c r="H87" s="316">
        <v>1</v>
      </c>
      <c r="I87" s="493" t="s">
        <v>871</v>
      </c>
      <c r="J87" s="492" t="s">
        <v>872</v>
      </c>
      <c r="K87" s="316" t="s">
        <v>807</v>
      </c>
      <c r="L87" s="315" t="s">
        <v>873</v>
      </c>
      <c r="M87" s="316" t="s">
        <v>807</v>
      </c>
      <c r="N87" s="315" t="s">
        <v>873</v>
      </c>
      <c r="O87" s="492" t="s">
        <v>874</v>
      </c>
      <c r="P87" s="484" t="s">
        <v>422</v>
      </c>
      <c r="Q87" s="316" t="s">
        <v>345</v>
      </c>
      <c r="R87" s="484" t="s">
        <v>265</v>
      </c>
    </row>
    <row r="88" spans="1:18" s="511" customFormat="1" ht="56.25" hidden="1">
      <c r="A88" s="495">
        <v>81</v>
      </c>
      <c r="B88" s="316" t="s">
        <v>800</v>
      </c>
      <c r="C88" s="491" t="s">
        <v>801</v>
      </c>
      <c r="D88" s="492" t="s">
        <v>875</v>
      </c>
      <c r="E88" s="261" t="s">
        <v>876</v>
      </c>
      <c r="F88" s="495">
        <v>4217160737</v>
      </c>
      <c r="G88" s="315" t="s">
        <v>877</v>
      </c>
      <c r="H88" s="316">
        <v>1</v>
      </c>
      <c r="I88" s="493" t="s">
        <v>878</v>
      </c>
      <c r="J88" s="500" t="s">
        <v>879</v>
      </c>
      <c r="K88" s="484" t="s">
        <v>807</v>
      </c>
      <c r="L88" s="315" t="s">
        <v>880</v>
      </c>
      <c r="M88" s="484" t="s">
        <v>807</v>
      </c>
      <c r="N88" s="315" t="s">
        <v>880</v>
      </c>
      <c r="O88" s="493"/>
      <c r="P88" s="484" t="s">
        <v>422</v>
      </c>
      <c r="Q88" s="484" t="s">
        <v>345</v>
      </c>
      <c r="R88" s="484" t="s">
        <v>265</v>
      </c>
    </row>
    <row r="89" spans="1:18" s="511" customFormat="1" ht="56.25" hidden="1">
      <c r="A89" s="495">
        <v>82</v>
      </c>
      <c r="B89" s="316" t="s">
        <v>800</v>
      </c>
      <c r="C89" s="491" t="s">
        <v>801</v>
      </c>
      <c r="D89" s="492" t="s">
        <v>881</v>
      </c>
      <c r="E89" s="261" t="s">
        <v>882</v>
      </c>
      <c r="F89" s="495">
        <v>4217031322</v>
      </c>
      <c r="G89" s="315" t="s">
        <v>883</v>
      </c>
      <c r="H89" s="316">
        <v>1</v>
      </c>
      <c r="I89" s="493" t="s">
        <v>884</v>
      </c>
      <c r="J89" s="492" t="s">
        <v>885</v>
      </c>
      <c r="K89" s="316" t="s">
        <v>807</v>
      </c>
      <c r="L89" s="315" t="s">
        <v>886</v>
      </c>
      <c r="M89" s="316" t="s">
        <v>807</v>
      </c>
      <c r="N89" s="315" t="s">
        <v>886</v>
      </c>
      <c r="O89" s="492" t="s">
        <v>887</v>
      </c>
      <c r="P89" s="484" t="s">
        <v>422</v>
      </c>
      <c r="Q89" s="484" t="s">
        <v>345</v>
      </c>
      <c r="R89" s="484" t="s">
        <v>265</v>
      </c>
    </row>
    <row r="90" spans="1:18" s="511" customFormat="1" ht="112.5" hidden="1">
      <c r="A90" s="495">
        <v>83</v>
      </c>
      <c r="B90" s="316" t="s">
        <v>800</v>
      </c>
      <c r="C90" s="491" t="s">
        <v>801</v>
      </c>
      <c r="D90" s="492" t="s">
        <v>888</v>
      </c>
      <c r="E90" s="261" t="s">
        <v>889</v>
      </c>
      <c r="F90" s="495">
        <v>4217035077</v>
      </c>
      <c r="G90" s="315" t="s">
        <v>890</v>
      </c>
      <c r="H90" s="316">
        <v>1</v>
      </c>
      <c r="I90" s="493" t="s">
        <v>891</v>
      </c>
      <c r="J90" s="501" t="s">
        <v>892</v>
      </c>
      <c r="K90" s="316" t="s">
        <v>807</v>
      </c>
      <c r="L90" s="315" t="s">
        <v>893</v>
      </c>
      <c r="M90" s="316" t="s">
        <v>807</v>
      </c>
      <c r="N90" s="315" t="s">
        <v>893</v>
      </c>
      <c r="O90" s="492" t="s">
        <v>894</v>
      </c>
      <c r="P90" s="484" t="s">
        <v>422</v>
      </c>
      <c r="Q90" s="484" t="s">
        <v>345</v>
      </c>
      <c r="R90" s="484" t="s">
        <v>265</v>
      </c>
    </row>
    <row r="91" spans="1:18" s="511" customFormat="1" ht="56.25" hidden="1">
      <c r="A91" s="495">
        <v>84</v>
      </c>
      <c r="B91" s="316" t="s">
        <v>800</v>
      </c>
      <c r="C91" s="491" t="s">
        <v>801</v>
      </c>
      <c r="D91" s="492" t="s">
        <v>895</v>
      </c>
      <c r="E91" s="261" t="s">
        <v>896</v>
      </c>
      <c r="F91" s="495">
        <v>4217023410</v>
      </c>
      <c r="G91" s="315" t="s">
        <v>897</v>
      </c>
      <c r="H91" s="316">
        <v>1</v>
      </c>
      <c r="I91" s="493" t="s">
        <v>898</v>
      </c>
      <c r="J91" s="492" t="s">
        <v>899</v>
      </c>
      <c r="K91" s="316" t="s">
        <v>807</v>
      </c>
      <c r="L91" s="315" t="s">
        <v>900</v>
      </c>
      <c r="M91" s="316" t="s">
        <v>807</v>
      </c>
      <c r="N91" s="315" t="s">
        <v>900</v>
      </c>
      <c r="O91" s="492" t="s">
        <v>901</v>
      </c>
      <c r="P91" s="484" t="s">
        <v>422</v>
      </c>
      <c r="Q91" s="484" t="s">
        <v>345</v>
      </c>
      <c r="R91" s="484" t="s">
        <v>265</v>
      </c>
    </row>
    <row r="92" spans="1:18" s="511" customFormat="1" ht="112.5" hidden="1">
      <c r="A92" s="495">
        <v>85</v>
      </c>
      <c r="B92" s="316" t="s">
        <v>800</v>
      </c>
      <c r="C92" s="491" t="s">
        <v>801</v>
      </c>
      <c r="D92" s="492" t="s">
        <v>902</v>
      </c>
      <c r="E92" s="261" t="s">
        <v>903</v>
      </c>
      <c r="F92" s="495">
        <v>4217030978</v>
      </c>
      <c r="G92" s="315" t="s">
        <v>904</v>
      </c>
      <c r="H92" s="316">
        <v>1</v>
      </c>
      <c r="I92" s="493" t="s">
        <v>905</v>
      </c>
      <c r="J92" s="492" t="s">
        <v>906</v>
      </c>
      <c r="K92" s="316" t="s">
        <v>807</v>
      </c>
      <c r="L92" s="315" t="s">
        <v>907</v>
      </c>
      <c r="M92" s="316" t="s">
        <v>807</v>
      </c>
      <c r="N92" s="315" t="s">
        <v>907</v>
      </c>
      <c r="O92" s="492" t="s">
        <v>908</v>
      </c>
      <c r="P92" s="484" t="s">
        <v>422</v>
      </c>
      <c r="Q92" s="316" t="s">
        <v>345</v>
      </c>
      <c r="R92" s="484" t="s">
        <v>265</v>
      </c>
    </row>
    <row r="93" spans="1:18" s="511" customFormat="1" ht="56.25" hidden="1">
      <c r="A93" s="495">
        <v>86</v>
      </c>
      <c r="B93" s="316" t="s">
        <v>800</v>
      </c>
      <c r="C93" s="491" t="s">
        <v>801</v>
      </c>
      <c r="D93" s="492" t="s">
        <v>909</v>
      </c>
      <c r="E93" s="261" t="s">
        <v>910</v>
      </c>
      <c r="F93" s="495">
        <v>4217030985</v>
      </c>
      <c r="G93" s="315" t="s">
        <v>911</v>
      </c>
      <c r="H93" s="316">
        <v>1</v>
      </c>
      <c r="I93" s="493" t="s">
        <v>912</v>
      </c>
      <c r="J93" s="492" t="s">
        <v>913</v>
      </c>
      <c r="K93" s="316" t="s">
        <v>807</v>
      </c>
      <c r="L93" s="315" t="s">
        <v>914</v>
      </c>
      <c r="M93" s="316" t="s">
        <v>807</v>
      </c>
      <c r="N93" s="315" t="s">
        <v>914</v>
      </c>
      <c r="O93" s="492" t="s">
        <v>915</v>
      </c>
      <c r="P93" s="484" t="s">
        <v>256</v>
      </c>
      <c r="Q93" s="484" t="s">
        <v>345</v>
      </c>
      <c r="R93" s="484" t="s">
        <v>265</v>
      </c>
    </row>
    <row r="94" spans="1:18" s="511" customFormat="1" ht="67.5" hidden="1">
      <c r="A94" s="495">
        <v>87</v>
      </c>
      <c r="B94" s="316" t="s">
        <v>800</v>
      </c>
      <c r="C94" s="491" t="s">
        <v>801</v>
      </c>
      <c r="D94" s="492" t="s">
        <v>916</v>
      </c>
      <c r="E94" s="261" t="s">
        <v>917</v>
      </c>
      <c r="F94" s="495">
        <v>4217031001</v>
      </c>
      <c r="G94" s="315" t="s">
        <v>918</v>
      </c>
      <c r="H94" s="316">
        <v>1</v>
      </c>
      <c r="I94" s="493" t="s">
        <v>919</v>
      </c>
      <c r="J94" s="492" t="s">
        <v>920</v>
      </c>
      <c r="K94" s="316" t="s">
        <v>807</v>
      </c>
      <c r="L94" s="315" t="s">
        <v>921</v>
      </c>
      <c r="M94" s="316" t="s">
        <v>807</v>
      </c>
      <c r="N94" s="315" t="s">
        <v>921</v>
      </c>
      <c r="O94" s="492" t="s">
        <v>922</v>
      </c>
      <c r="P94" s="484" t="s">
        <v>422</v>
      </c>
      <c r="Q94" s="316" t="s">
        <v>345</v>
      </c>
      <c r="R94" s="484" t="s">
        <v>265</v>
      </c>
    </row>
    <row r="95" spans="1:18" s="511" customFormat="1" ht="56.25" hidden="1">
      <c r="A95" s="495">
        <v>88</v>
      </c>
      <c r="B95" s="316" t="s">
        <v>800</v>
      </c>
      <c r="C95" s="491" t="s">
        <v>801</v>
      </c>
      <c r="D95" s="492" t="s">
        <v>923</v>
      </c>
      <c r="E95" s="261" t="s">
        <v>924</v>
      </c>
      <c r="F95" s="495">
        <v>4217030600</v>
      </c>
      <c r="G95" s="315" t="s">
        <v>925</v>
      </c>
      <c r="H95" s="316">
        <v>1</v>
      </c>
      <c r="I95" s="493" t="s">
        <v>926</v>
      </c>
      <c r="J95" s="492" t="s">
        <v>927</v>
      </c>
      <c r="K95" s="316" t="s">
        <v>807</v>
      </c>
      <c r="L95" s="315" t="s">
        <v>928</v>
      </c>
      <c r="M95" s="316" t="s">
        <v>807</v>
      </c>
      <c r="N95" s="315" t="s">
        <v>928</v>
      </c>
      <c r="O95" s="492" t="s">
        <v>929</v>
      </c>
      <c r="P95" s="484" t="s">
        <v>422</v>
      </c>
      <c r="Q95" s="484" t="s">
        <v>345</v>
      </c>
      <c r="R95" s="484" t="s">
        <v>265</v>
      </c>
    </row>
    <row r="96" spans="1:18" s="511" customFormat="1" ht="56.25" hidden="1">
      <c r="A96" s="495">
        <v>89</v>
      </c>
      <c r="B96" s="316" t="s">
        <v>800</v>
      </c>
      <c r="C96" s="491" t="s">
        <v>801</v>
      </c>
      <c r="D96" s="492" t="s">
        <v>930</v>
      </c>
      <c r="E96" s="261" t="s">
        <v>931</v>
      </c>
      <c r="F96" s="495">
        <v>4217032485</v>
      </c>
      <c r="G96" s="315" t="s">
        <v>932</v>
      </c>
      <c r="H96" s="316">
        <v>1</v>
      </c>
      <c r="I96" s="493" t="s">
        <v>933</v>
      </c>
      <c r="J96" s="492" t="s">
        <v>934</v>
      </c>
      <c r="K96" s="316" t="s">
        <v>807</v>
      </c>
      <c r="L96" s="315" t="s">
        <v>935</v>
      </c>
      <c r="M96" s="316" t="s">
        <v>807</v>
      </c>
      <c r="N96" s="315" t="s">
        <v>935</v>
      </c>
      <c r="O96" s="492" t="s">
        <v>936</v>
      </c>
      <c r="P96" s="484" t="s">
        <v>422</v>
      </c>
      <c r="Q96" s="316" t="s">
        <v>345</v>
      </c>
      <c r="R96" s="484" t="s">
        <v>265</v>
      </c>
    </row>
    <row r="97" spans="1:18" s="511" customFormat="1" ht="56.25" hidden="1">
      <c r="A97" s="495">
        <v>90</v>
      </c>
      <c r="B97" s="316" t="s">
        <v>800</v>
      </c>
      <c r="C97" s="491" t="s">
        <v>801</v>
      </c>
      <c r="D97" s="492" t="s">
        <v>937</v>
      </c>
      <c r="E97" s="261" t="s">
        <v>938</v>
      </c>
      <c r="F97" s="495">
        <v>4217031330</v>
      </c>
      <c r="G97" s="315" t="s">
        <v>939</v>
      </c>
      <c r="H97" s="316">
        <v>1</v>
      </c>
      <c r="I97" s="493" t="s">
        <v>940</v>
      </c>
      <c r="J97" s="492" t="s">
        <v>941</v>
      </c>
      <c r="K97" s="316" t="s">
        <v>807</v>
      </c>
      <c r="L97" s="315" t="s">
        <v>942</v>
      </c>
      <c r="M97" s="316" t="s">
        <v>807</v>
      </c>
      <c r="N97" s="315" t="s">
        <v>942</v>
      </c>
      <c r="O97" s="492" t="s">
        <v>943</v>
      </c>
      <c r="P97" s="484" t="s">
        <v>422</v>
      </c>
      <c r="Q97" s="316" t="s">
        <v>345</v>
      </c>
      <c r="R97" s="484" t="s">
        <v>265</v>
      </c>
    </row>
    <row r="98" spans="1:18" s="511" customFormat="1" ht="56.25" hidden="1">
      <c r="A98" s="495">
        <v>91</v>
      </c>
      <c r="B98" s="316" t="s">
        <v>800</v>
      </c>
      <c r="C98" s="491" t="s">
        <v>801</v>
      </c>
      <c r="D98" s="492" t="s">
        <v>944</v>
      </c>
      <c r="E98" s="261" t="s">
        <v>945</v>
      </c>
      <c r="F98" s="495">
        <v>4217031516</v>
      </c>
      <c r="G98" s="315" t="s">
        <v>946</v>
      </c>
      <c r="H98" s="316">
        <v>1</v>
      </c>
      <c r="I98" s="492" t="s">
        <v>947</v>
      </c>
      <c r="J98" s="492" t="s">
        <v>948</v>
      </c>
      <c r="K98" s="316" t="s">
        <v>807</v>
      </c>
      <c r="L98" s="315" t="s">
        <v>949</v>
      </c>
      <c r="M98" s="316" t="s">
        <v>807</v>
      </c>
      <c r="N98" s="315" t="s">
        <v>949</v>
      </c>
      <c r="O98" s="492" t="s">
        <v>950</v>
      </c>
      <c r="P98" s="484" t="s">
        <v>422</v>
      </c>
      <c r="Q98" s="316" t="s">
        <v>345</v>
      </c>
      <c r="R98" s="484" t="s">
        <v>265</v>
      </c>
    </row>
    <row r="99" spans="1:18" s="511" customFormat="1" ht="56.25" hidden="1">
      <c r="A99" s="495">
        <v>92</v>
      </c>
      <c r="B99" s="316" t="s">
        <v>800</v>
      </c>
      <c r="C99" s="491" t="s">
        <v>801</v>
      </c>
      <c r="D99" s="492" t="s">
        <v>951</v>
      </c>
      <c r="E99" s="261" t="s">
        <v>952</v>
      </c>
      <c r="F99" s="495">
        <v>4217029443</v>
      </c>
      <c r="G99" s="315" t="s">
        <v>953</v>
      </c>
      <c r="H99" s="316">
        <v>1</v>
      </c>
      <c r="I99" s="493" t="s">
        <v>954</v>
      </c>
      <c r="J99" s="492" t="s">
        <v>955</v>
      </c>
      <c r="K99" s="316" t="s">
        <v>807</v>
      </c>
      <c r="L99" s="315" t="s">
        <v>956</v>
      </c>
      <c r="M99" s="316" t="s">
        <v>807</v>
      </c>
      <c r="N99" s="315" t="s">
        <v>956</v>
      </c>
      <c r="O99" s="492" t="s">
        <v>957</v>
      </c>
      <c r="P99" s="484" t="s">
        <v>422</v>
      </c>
      <c r="Q99" s="316" t="s">
        <v>345</v>
      </c>
      <c r="R99" s="484" t="s">
        <v>265</v>
      </c>
    </row>
    <row r="100" spans="1:18" s="511" customFormat="1" ht="56.25" hidden="1">
      <c r="A100" s="495">
        <v>93</v>
      </c>
      <c r="B100" s="316" t="s">
        <v>800</v>
      </c>
      <c r="C100" s="491" t="s">
        <v>801</v>
      </c>
      <c r="D100" s="492" t="s">
        <v>958</v>
      </c>
      <c r="E100" s="261" t="s">
        <v>959</v>
      </c>
      <c r="F100" s="495">
        <v>4217029524</v>
      </c>
      <c r="G100" s="315" t="s">
        <v>960</v>
      </c>
      <c r="H100" s="316">
        <v>1</v>
      </c>
      <c r="I100" s="493" t="s">
        <v>961</v>
      </c>
      <c r="J100" s="492" t="s">
        <v>962</v>
      </c>
      <c r="K100" s="316" t="s">
        <v>807</v>
      </c>
      <c r="L100" s="315" t="s">
        <v>963</v>
      </c>
      <c r="M100" s="316" t="s">
        <v>807</v>
      </c>
      <c r="N100" s="315" t="s">
        <v>963</v>
      </c>
      <c r="O100" s="492" t="s">
        <v>964</v>
      </c>
      <c r="P100" s="484" t="s">
        <v>422</v>
      </c>
      <c r="Q100" s="316" t="s">
        <v>345</v>
      </c>
      <c r="R100" s="484" t="s">
        <v>265</v>
      </c>
    </row>
    <row r="101" spans="1:18" s="511" customFormat="1" ht="67.5" hidden="1">
      <c r="A101" s="495">
        <v>94</v>
      </c>
      <c r="B101" s="316" t="s">
        <v>800</v>
      </c>
      <c r="C101" s="491" t="s">
        <v>801</v>
      </c>
      <c r="D101" s="492" t="s">
        <v>965</v>
      </c>
      <c r="E101" s="261" t="s">
        <v>966</v>
      </c>
      <c r="F101" s="495">
        <v>4217031019</v>
      </c>
      <c r="G101" s="315" t="s">
        <v>967</v>
      </c>
      <c r="H101" s="316">
        <v>1</v>
      </c>
      <c r="I101" s="492" t="s">
        <v>968</v>
      </c>
      <c r="J101" s="502" t="s">
        <v>969</v>
      </c>
      <c r="K101" s="316" t="s">
        <v>807</v>
      </c>
      <c r="L101" s="315" t="s">
        <v>970</v>
      </c>
      <c r="M101" s="316" t="s">
        <v>807</v>
      </c>
      <c r="N101" s="315" t="s">
        <v>970</v>
      </c>
      <c r="O101" s="492" t="s">
        <v>971</v>
      </c>
      <c r="P101" s="484" t="s">
        <v>422</v>
      </c>
      <c r="Q101" s="316" t="s">
        <v>345</v>
      </c>
      <c r="R101" s="484" t="s">
        <v>265</v>
      </c>
    </row>
    <row r="102" spans="1:18" s="511" customFormat="1" ht="56.25" hidden="1">
      <c r="A102" s="495">
        <v>95</v>
      </c>
      <c r="B102" s="316" t="s">
        <v>800</v>
      </c>
      <c r="C102" s="491" t="s">
        <v>801</v>
      </c>
      <c r="D102" s="492" t="s">
        <v>972</v>
      </c>
      <c r="E102" s="261" t="s">
        <v>973</v>
      </c>
      <c r="F102" s="495">
        <v>4217031308</v>
      </c>
      <c r="G102" s="315" t="s">
        <v>974</v>
      </c>
      <c r="H102" s="316">
        <v>1</v>
      </c>
      <c r="I102" s="493" t="s">
        <v>975</v>
      </c>
      <c r="J102" s="492" t="s">
        <v>976</v>
      </c>
      <c r="K102" s="316" t="s">
        <v>807</v>
      </c>
      <c r="L102" s="315" t="s">
        <v>977</v>
      </c>
      <c r="M102" s="316" t="s">
        <v>807</v>
      </c>
      <c r="N102" s="315" t="s">
        <v>977</v>
      </c>
      <c r="O102" s="492" t="s">
        <v>978</v>
      </c>
      <c r="P102" s="484" t="s">
        <v>431</v>
      </c>
      <c r="Q102" s="316" t="s">
        <v>345</v>
      </c>
      <c r="R102" s="484" t="s">
        <v>265</v>
      </c>
    </row>
    <row r="103" spans="1:18" s="511" customFormat="1" ht="56.25" hidden="1">
      <c r="A103" s="495">
        <v>96</v>
      </c>
      <c r="B103" s="316" t="s">
        <v>800</v>
      </c>
      <c r="C103" s="491" t="s">
        <v>801</v>
      </c>
      <c r="D103" s="492" t="s">
        <v>979</v>
      </c>
      <c r="E103" s="261" t="s">
        <v>980</v>
      </c>
      <c r="F103" s="495">
        <v>4217031026</v>
      </c>
      <c r="G103" s="315" t="s">
        <v>981</v>
      </c>
      <c r="H103" s="316">
        <v>1</v>
      </c>
      <c r="I103" s="493" t="s">
        <v>982</v>
      </c>
      <c r="J103" s="492" t="s">
        <v>983</v>
      </c>
      <c r="K103" s="316" t="s">
        <v>807</v>
      </c>
      <c r="L103" s="315" t="s">
        <v>984</v>
      </c>
      <c r="M103" s="316" t="s">
        <v>807</v>
      </c>
      <c r="N103" s="315" t="s">
        <v>984</v>
      </c>
      <c r="O103" s="492" t="s">
        <v>985</v>
      </c>
      <c r="P103" s="484" t="s">
        <v>422</v>
      </c>
      <c r="Q103" s="484" t="s">
        <v>345</v>
      </c>
      <c r="R103" s="484" t="s">
        <v>265</v>
      </c>
    </row>
    <row r="104" spans="1:18" s="511" customFormat="1" ht="72">
      <c r="A104" s="833"/>
      <c r="B104" s="836" t="s">
        <v>3968</v>
      </c>
      <c r="C104" s="682">
        <v>4216007768</v>
      </c>
      <c r="D104" s="836" t="s">
        <v>3969</v>
      </c>
      <c r="E104" s="836" t="s">
        <v>3968</v>
      </c>
      <c r="F104" s="682">
        <v>4216007768</v>
      </c>
      <c r="G104" s="836" t="s">
        <v>3970</v>
      </c>
      <c r="H104" s="682">
        <v>1</v>
      </c>
      <c r="I104" s="682" t="s">
        <v>3971</v>
      </c>
      <c r="J104" s="845" t="s">
        <v>3972</v>
      </c>
      <c r="K104" s="682" t="s">
        <v>388</v>
      </c>
      <c r="L104" s="682" t="s">
        <v>3973</v>
      </c>
      <c r="M104" s="836" t="s">
        <v>3974</v>
      </c>
      <c r="N104" s="682" t="s">
        <v>3975</v>
      </c>
      <c r="O104" s="836" t="s">
        <v>3976</v>
      </c>
      <c r="P104" s="836" t="s">
        <v>256</v>
      </c>
      <c r="Q104" s="836" t="s">
        <v>3977</v>
      </c>
      <c r="R104" s="836"/>
    </row>
    <row r="105" spans="1:18" s="511" customFormat="1" ht="56.25" hidden="1">
      <c r="A105" s="495">
        <v>98</v>
      </c>
      <c r="B105" s="315" t="s">
        <v>800</v>
      </c>
      <c r="C105" s="315" t="s">
        <v>801</v>
      </c>
      <c r="D105" s="492" t="s">
        <v>986</v>
      </c>
      <c r="E105" s="261" t="s">
        <v>987</v>
      </c>
      <c r="F105" s="315">
        <v>4217084395</v>
      </c>
      <c r="G105" s="315" t="s">
        <v>988</v>
      </c>
      <c r="H105" s="315">
        <v>1</v>
      </c>
      <c r="I105" s="315" t="s">
        <v>989</v>
      </c>
      <c r="J105" s="315" t="s">
        <v>990</v>
      </c>
      <c r="K105" s="315" t="s">
        <v>807</v>
      </c>
      <c r="L105" s="315" t="s">
        <v>991</v>
      </c>
      <c r="M105" s="315" t="s">
        <v>807</v>
      </c>
      <c r="N105" s="315" t="s">
        <v>991</v>
      </c>
      <c r="O105" s="315" t="s">
        <v>989</v>
      </c>
      <c r="P105" s="484" t="s">
        <v>256</v>
      </c>
      <c r="Q105" s="315" t="s">
        <v>345</v>
      </c>
      <c r="R105" s="315" t="s">
        <v>345</v>
      </c>
    </row>
    <row r="106" spans="1:18" s="511" customFormat="1" ht="56.25" hidden="1">
      <c r="A106" s="495">
        <v>99</v>
      </c>
      <c r="B106" s="316" t="s">
        <v>800</v>
      </c>
      <c r="C106" s="491" t="s">
        <v>801</v>
      </c>
      <c r="D106" s="492" t="s">
        <v>992</v>
      </c>
      <c r="E106" s="261" t="s">
        <v>993</v>
      </c>
      <c r="F106" s="495">
        <v>4217031107</v>
      </c>
      <c r="G106" s="315" t="s">
        <v>994</v>
      </c>
      <c r="H106" s="316">
        <v>1</v>
      </c>
      <c r="I106" s="493" t="s">
        <v>995</v>
      </c>
      <c r="J106" s="492" t="s">
        <v>996</v>
      </c>
      <c r="K106" s="316" t="s">
        <v>807</v>
      </c>
      <c r="L106" s="315" t="s">
        <v>997</v>
      </c>
      <c r="M106" s="316" t="s">
        <v>807</v>
      </c>
      <c r="N106" s="315" t="s">
        <v>997</v>
      </c>
      <c r="O106" s="492" t="s">
        <v>998</v>
      </c>
      <c r="P106" s="484" t="s">
        <v>422</v>
      </c>
      <c r="Q106" s="316" t="s">
        <v>345</v>
      </c>
      <c r="R106" s="484" t="s">
        <v>265</v>
      </c>
    </row>
    <row r="107" spans="1:18" s="511" customFormat="1" ht="56.25" hidden="1">
      <c r="A107" s="495">
        <v>100</v>
      </c>
      <c r="B107" s="316" t="s">
        <v>800</v>
      </c>
      <c r="C107" s="491" t="s">
        <v>801</v>
      </c>
      <c r="D107" s="492" t="s">
        <v>999</v>
      </c>
      <c r="E107" s="261" t="s">
        <v>1000</v>
      </c>
      <c r="F107" s="495">
        <v>4217023434</v>
      </c>
      <c r="G107" s="315" t="s">
        <v>1001</v>
      </c>
      <c r="H107" s="316">
        <v>1</v>
      </c>
      <c r="I107" s="493" t="s">
        <v>1002</v>
      </c>
      <c r="J107" s="492" t="s">
        <v>1003</v>
      </c>
      <c r="K107" s="316" t="s">
        <v>807</v>
      </c>
      <c r="L107" s="315" t="s">
        <v>1004</v>
      </c>
      <c r="M107" s="316" t="s">
        <v>807</v>
      </c>
      <c r="N107" s="315" t="s">
        <v>1004</v>
      </c>
      <c r="O107" s="492" t="s">
        <v>1005</v>
      </c>
      <c r="P107" s="484" t="s">
        <v>422</v>
      </c>
      <c r="Q107" s="316" t="s">
        <v>345</v>
      </c>
      <c r="R107" s="484" t="s">
        <v>265</v>
      </c>
    </row>
    <row r="108" spans="1:18" s="511" customFormat="1" ht="56.25" hidden="1">
      <c r="A108" s="495">
        <v>101</v>
      </c>
      <c r="B108" s="316" t="s">
        <v>800</v>
      </c>
      <c r="C108" s="491" t="s">
        <v>801</v>
      </c>
      <c r="D108" s="492" t="s">
        <v>1006</v>
      </c>
      <c r="E108" s="261" t="s">
        <v>1007</v>
      </c>
      <c r="F108" s="495">
        <v>4217031114</v>
      </c>
      <c r="G108" s="315" t="s">
        <v>1008</v>
      </c>
      <c r="H108" s="316">
        <v>1</v>
      </c>
      <c r="I108" s="493" t="s">
        <v>1009</v>
      </c>
      <c r="J108" s="492" t="s">
        <v>1010</v>
      </c>
      <c r="K108" s="316" t="s">
        <v>807</v>
      </c>
      <c r="L108" s="315" t="s">
        <v>1011</v>
      </c>
      <c r="M108" s="316" t="s">
        <v>807</v>
      </c>
      <c r="N108" s="315" t="s">
        <v>1011</v>
      </c>
      <c r="O108" s="492" t="s">
        <v>1012</v>
      </c>
      <c r="P108" s="484" t="s">
        <v>422</v>
      </c>
      <c r="Q108" s="316" t="s">
        <v>345</v>
      </c>
      <c r="R108" s="484" t="s">
        <v>265</v>
      </c>
    </row>
    <row r="109" spans="1:18" s="511" customFormat="1" ht="56.25" hidden="1">
      <c r="A109" s="495">
        <v>102</v>
      </c>
      <c r="B109" s="316" t="s">
        <v>800</v>
      </c>
      <c r="C109" s="491" t="s">
        <v>801</v>
      </c>
      <c r="D109" s="492" t="s">
        <v>1013</v>
      </c>
      <c r="E109" s="261" t="s">
        <v>1014</v>
      </c>
      <c r="F109" s="495">
        <v>4217029563</v>
      </c>
      <c r="G109" s="315" t="s">
        <v>1015</v>
      </c>
      <c r="H109" s="316">
        <v>1</v>
      </c>
      <c r="I109" s="492" t="s">
        <v>1016</v>
      </c>
      <c r="J109" s="492" t="s">
        <v>1017</v>
      </c>
      <c r="K109" s="316" t="s">
        <v>807</v>
      </c>
      <c r="L109" s="315" t="s">
        <v>1018</v>
      </c>
      <c r="M109" s="316" t="s">
        <v>807</v>
      </c>
      <c r="N109" s="315" t="s">
        <v>1018</v>
      </c>
      <c r="O109" s="492" t="s">
        <v>1019</v>
      </c>
      <c r="P109" s="484" t="s">
        <v>422</v>
      </c>
      <c r="Q109" s="484" t="s">
        <v>345</v>
      </c>
      <c r="R109" s="484" t="s">
        <v>265</v>
      </c>
    </row>
    <row r="110" spans="1:18" s="511" customFormat="1" ht="56.25" hidden="1">
      <c r="A110" s="495">
        <v>103</v>
      </c>
      <c r="B110" s="316" t="s">
        <v>800</v>
      </c>
      <c r="C110" s="491" t="s">
        <v>801</v>
      </c>
      <c r="D110" s="492" t="s">
        <v>1020</v>
      </c>
      <c r="E110" s="261" t="s">
        <v>1021</v>
      </c>
      <c r="F110" s="495">
        <v>4217036095</v>
      </c>
      <c r="G110" s="315" t="s">
        <v>1022</v>
      </c>
      <c r="H110" s="316">
        <v>1</v>
      </c>
      <c r="I110" s="493" t="s">
        <v>1023</v>
      </c>
      <c r="J110" s="492" t="s">
        <v>1024</v>
      </c>
      <c r="K110" s="316" t="s">
        <v>807</v>
      </c>
      <c r="L110" s="315" t="s">
        <v>1025</v>
      </c>
      <c r="M110" s="316" t="s">
        <v>807</v>
      </c>
      <c r="N110" s="315" t="s">
        <v>1025</v>
      </c>
      <c r="O110" s="492" t="s">
        <v>1026</v>
      </c>
      <c r="P110" s="484" t="s">
        <v>422</v>
      </c>
      <c r="Q110" s="484" t="s">
        <v>345</v>
      </c>
      <c r="R110" s="484" t="s">
        <v>265</v>
      </c>
    </row>
    <row r="111" spans="1:18" s="511" customFormat="1" ht="56.25" hidden="1">
      <c r="A111" s="495">
        <v>104</v>
      </c>
      <c r="B111" s="316" t="s">
        <v>800</v>
      </c>
      <c r="C111" s="491" t="s">
        <v>801</v>
      </c>
      <c r="D111" s="492" t="s">
        <v>1027</v>
      </c>
      <c r="E111" s="261" t="s">
        <v>1028</v>
      </c>
      <c r="F111" s="495">
        <v>4217030199</v>
      </c>
      <c r="G111" s="315" t="s">
        <v>1029</v>
      </c>
      <c r="H111" s="316">
        <v>1</v>
      </c>
      <c r="I111" s="493" t="s">
        <v>1030</v>
      </c>
      <c r="J111" s="492" t="s">
        <v>1031</v>
      </c>
      <c r="K111" s="316" t="s">
        <v>807</v>
      </c>
      <c r="L111" s="315" t="s">
        <v>1032</v>
      </c>
      <c r="M111" s="316" t="s">
        <v>807</v>
      </c>
      <c r="N111" s="315" t="s">
        <v>1032</v>
      </c>
      <c r="O111" s="492" t="s">
        <v>1033</v>
      </c>
      <c r="P111" s="484" t="s">
        <v>422</v>
      </c>
      <c r="Q111" s="316" t="s">
        <v>345</v>
      </c>
      <c r="R111" s="484" t="s">
        <v>265</v>
      </c>
    </row>
    <row r="112" spans="1:18" s="511" customFormat="1" ht="67.5" hidden="1">
      <c r="A112" s="495">
        <v>105</v>
      </c>
      <c r="B112" s="316" t="s">
        <v>800</v>
      </c>
      <c r="C112" s="491" t="s">
        <v>801</v>
      </c>
      <c r="D112" s="492" t="s">
        <v>1034</v>
      </c>
      <c r="E112" s="261" t="s">
        <v>1035</v>
      </c>
      <c r="F112" s="495">
        <v>4217038310</v>
      </c>
      <c r="G112" s="315" t="s">
        <v>1036</v>
      </c>
      <c r="H112" s="316">
        <v>1</v>
      </c>
      <c r="I112" s="493" t="s">
        <v>1037</v>
      </c>
      <c r="J112" s="492" t="s">
        <v>1038</v>
      </c>
      <c r="K112" s="316" t="s">
        <v>807</v>
      </c>
      <c r="L112" s="315" t="s">
        <v>1039</v>
      </c>
      <c r="M112" s="316" t="s">
        <v>807</v>
      </c>
      <c r="N112" s="315" t="s">
        <v>1039</v>
      </c>
      <c r="O112" s="492" t="s">
        <v>1040</v>
      </c>
      <c r="P112" s="484" t="s">
        <v>422</v>
      </c>
      <c r="Q112" s="316" t="s">
        <v>345</v>
      </c>
      <c r="R112" s="484" t="s">
        <v>265</v>
      </c>
    </row>
    <row r="113" spans="1:18" s="511" customFormat="1" ht="67.5" hidden="1">
      <c r="A113" s="495">
        <v>106</v>
      </c>
      <c r="B113" s="316" t="s">
        <v>800</v>
      </c>
      <c r="C113" s="491" t="s">
        <v>801</v>
      </c>
      <c r="D113" s="492" t="s">
        <v>1041</v>
      </c>
      <c r="E113" s="261" t="s">
        <v>1042</v>
      </c>
      <c r="F113" s="495">
        <v>4217031530</v>
      </c>
      <c r="G113" s="315" t="s">
        <v>1043</v>
      </c>
      <c r="H113" s="316">
        <v>1</v>
      </c>
      <c r="I113" s="493" t="s">
        <v>1044</v>
      </c>
      <c r="J113" s="492" t="s">
        <v>1045</v>
      </c>
      <c r="K113" s="316" t="s">
        <v>807</v>
      </c>
      <c r="L113" s="315" t="s">
        <v>1046</v>
      </c>
      <c r="M113" s="316" t="s">
        <v>807</v>
      </c>
      <c r="N113" s="315" t="s">
        <v>1046</v>
      </c>
      <c r="O113" s="492" t="s">
        <v>1047</v>
      </c>
      <c r="P113" s="484" t="s">
        <v>422</v>
      </c>
      <c r="Q113" s="484" t="s">
        <v>345</v>
      </c>
      <c r="R113" s="484" t="s">
        <v>265</v>
      </c>
    </row>
    <row r="114" spans="1:18" s="511" customFormat="1" ht="67.5" hidden="1">
      <c r="A114" s="495">
        <v>107</v>
      </c>
      <c r="B114" s="316" t="s">
        <v>800</v>
      </c>
      <c r="C114" s="491" t="s">
        <v>801</v>
      </c>
      <c r="D114" s="492" t="s">
        <v>1048</v>
      </c>
      <c r="E114" s="261" t="s">
        <v>1049</v>
      </c>
      <c r="F114" s="495">
        <v>4217035020</v>
      </c>
      <c r="G114" s="315" t="s">
        <v>1050</v>
      </c>
      <c r="H114" s="316">
        <v>1</v>
      </c>
      <c r="I114" s="493" t="s">
        <v>1051</v>
      </c>
      <c r="J114" s="492" t="s">
        <v>1052</v>
      </c>
      <c r="K114" s="316" t="s">
        <v>807</v>
      </c>
      <c r="L114" s="315" t="s">
        <v>1053</v>
      </c>
      <c r="M114" s="316" t="s">
        <v>807</v>
      </c>
      <c r="N114" s="315" t="s">
        <v>1053</v>
      </c>
      <c r="O114" s="492" t="s">
        <v>1054</v>
      </c>
      <c r="P114" s="484" t="s">
        <v>422</v>
      </c>
      <c r="Q114" s="484" t="s">
        <v>345</v>
      </c>
      <c r="R114" s="484" t="s">
        <v>265</v>
      </c>
    </row>
    <row r="115" spans="1:18" s="511" customFormat="1" ht="56.25" hidden="1">
      <c r="A115" s="495">
        <v>108</v>
      </c>
      <c r="B115" s="316" t="s">
        <v>800</v>
      </c>
      <c r="C115" s="491" t="s">
        <v>801</v>
      </c>
      <c r="D115" s="492" t="s">
        <v>1055</v>
      </c>
      <c r="E115" s="261" t="s">
        <v>1056</v>
      </c>
      <c r="F115" s="495">
        <v>4217023427</v>
      </c>
      <c r="G115" s="315" t="s">
        <v>1050</v>
      </c>
      <c r="H115" s="316">
        <v>1</v>
      </c>
      <c r="I115" s="493" t="s">
        <v>1057</v>
      </c>
      <c r="J115" s="492" t="s">
        <v>1058</v>
      </c>
      <c r="K115" s="316" t="s">
        <v>807</v>
      </c>
      <c r="L115" s="315" t="s">
        <v>1059</v>
      </c>
      <c r="M115" s="316" t="s">
        <v>807</v>
      </c>
      <c r="N115" s="315" t="s">
        <v>1059</v>
      </c>
      <c r="O115" s="492" t="s">
        <v>1060</v>
      </c>
      <c r="P115" s="484" t="s">
        <v>422</v>
      </c>
      <c r="Q115" s="484" t="s">
        <v>345</v>
      </c>
      <c r="R115" s="484" t="s">
        <v>265</v>
      </c>
    </row>
    <row r="116" spans="1:18" s="511" customFormat="1" ht="56.25" hidden="1">
      <c r="A116" s="495">
        <v>109</v>
      </c>
      <c r="B116" s="316" t="s">
        <v>800</v>
      </c>
      <c r="C116" s="491" t="s">
        <v>801</v>
      </c>
      <c r="D116" s="492" t="s">
        <v>1061</v>
      </c>
      <c r="E116" s="261" t="s">
        <v>1062</v>
      </c>
      <c r="F116" s="495">
        <v>4220013108</v>
      </c>
      <c r="G116" s="315" t="s">
        <v>1063</v>
      </c>
      <c r="H116" s="316">
        <v>1</v>
      </c>
      <c r="I116" s="493" t="s">
        <v>1064</v>
      </c>
      <c r="J116" s="492" t="s">
        <v>1065</v>
      </c>
      <c r="K116" s="316" t="s">
        <v>807</v>
      </c>
      <c r="L116" s="315" t="s">
        <v>1066</v>
      </c>
      <c r="M116" s="316" t="s">
        <v>807</v>
      </c>
      <c r="N116" s="315" t="s">
        <v>1066</v>
      </c>
      <c r="O116" s="492" t="s">
        <v>1067</v>
      </c>
      <c r="P116" s="484" t="s">
        <v>422</v>
      </c>
      <c r="Q116" s="484" t="s">
        <v>345</v>
      </c>
      <c r="R116" s="484" t="s">
        <v>265</v>
      </c>
    </row>
    <row r="117" spans="1:18" s="511" customFormat="1" ht="56.25" hidden="1">
      <c r="A117" s="495">
        <v>110</v>
      </c>
      <c r="B117" s="316" t="s">
        <v>800</v>
      </c>
      <c r="C117" s="491" t="s">
        <v>801</v>
      </c>
      <c r="D117" s="492" t="s">
        <v>1068</v>
      </c>
      <c r="E117" s="261" t="s">
        <v>1069</v>
      </c>
      <c r="F117" s="495">
        <v>4217029370</v>
      </c>
      <c r="G117" s="315" t="s">
        <v>1070</v>
      </c>
      <c r="H117" s="316">
        <v>1</v>
      </c>
      <c r="I117" s="493" t="s">
        <v>1071</v>
      </c>
      <c r="J117" s="492" t="s">
        <v>1072</v>
      </c>
      <c r="K117" s="316" t="s">
        <v>807</v>
      </c>
      <c r="L117" s="315" t="s">
        <v>1073</v>
      </c>
      <c r="M117" s="316" t="s">
        <v>807</v>
      </c>
      <c r="N117" s="315" t="s">
        <v>1073</v>
      </c>
      <c r="O117" s="492" t="s">
        <v>1074</v>
      </c>
      <c r="P117" s="484" t="s">
        <v>422</v>
      </c>
      <c r="Q117" s="484" t="s">
        <v>345</v>
      </c>
      <c r="R117" s="484" t="s">
        <v>265</v>
      </c>
    </row>
    <row r="118" spans="1:18" s="511" customFormat="1" ht="56.25" hidden="1">
      <c r="A118" s="495">
        <v>111</v>
      </c>
      <c r="B118" s="316" t="s">
        <v>800</v>
      </c>
      <c r="C118" s="491" t="s">
        <v>801</v>
      </c>
      <c r="D118" s="492" t="s">
        <v>1075</v>
      </c>
      <c r="E118" s="261" t="s">
        <v>1076</v>
      </c>
      <c r="F118" s="495">
        <v>4217029517</v>
      </c>
      <c r="G118" s="315" t="s">
        <v>1077</v>
      </c>
      <c r="H118" s="316">
        <v>1</v>
      </c>
      <c r="I118" s="493" t="s">
        <v>1078</v>
      </c>
      <c r="J118" s="502" t="s">
        <v>1079</v>
      </c>
      <c r="K118" s="316" t="s">
        <v>807</v>
      </c>
      <c r="L118" s="315" t="s">
        <v>1080</v>
      </c>
      <c r="M118" s="316" t="s">
        <v>807</v>
      </c>
      <c r="N118" s="315" t="s">
        <v>1080</v>
      </c>
      <c r="O118" s="492" t="s">
        <v>1081</v>
      </c>
      <c r="P118" s="484" t="s">
        <v>422</v>
      </c>
      <c r="Q118" s="484" t="s">
        <v>345</v>
      </c>
      <c r="R118" s="484" t="s">
        <v>265</v>
      </c>
    </row>
    <row r="119" spans="1:18" s="511" customFormat="1" ht="56.25" hidden="1">
      <c r="A119" s="495">
        <v>112</v>
      </c>
      <c r="B119" s="316" t="s">
        <v>800</v>
      </c>
      <c r="C119" s="491" t="s">
        <v>801</v>
      </c>
      <c r="D119" s="492" t="s">
        <v>1082</v>
      </c>
      <c r="E119" s="261" t="s">
        <v>1083</v>
      </c>
      <c r="F119" s="495">
        <v>4217023459</v>
      </c>
      <c r="G119" s="315" t="s">
        <v>1084</v>
      </c>
      <c r="H119" s="316">
        <v>1</v>
      </c>
      <c r="I119" s="493" t="s">
        <v>1085</v>
      </c>
      <c r="J119" s="492" t="s">
        <v>1086</v>
      </c>
      <c r="K119" s="316" t="s">
        <v>807</v>
      </c>
      <c r="L119" s="315" t="s">
        <v>1087</v>
      </c>
      <c r="M119" s="316" t="s">
        <v>807</v>
      </c>
      <c r="N119" s="315" t="s">
        <v>1087</v>
      </c>
      <c r="O119" s="492" t="s">
        <v>1088</v>
      </c>
      <c r="P119" s="484" t="s">
        <v>422</v>
      </c>
      <c r="Q119" s="484" t="s">
        <v>345</v>
      </c>
      <c r="R119" s="484" t="s">
        <v>265</v>
      </c>
    </row>
    <row r="120" spans="1:18" s="511" customFormat="1" ht="67.5" hidden="1">
      <c r="A120" s="495">
        <v>113</v>
      </c>
      <c r="B120" s="316" t="s">
        <v>800</v>
      </c>
      <c r="C120" s="491" t="s">
        <v>801</v>
      </c>
      <c r="D120" s="492" t="s">
        <v>1089</v>
      </c>
      <c r="E120" s="261" t="s">
        <v>1090</v>
      </c>
      <c r="F120" s="495">
        <v>4217031280</v>
      </c>
      <c r="G120" s="315" t="s">
        <v>1091</v>
      </c>
      <c r="H120" s="316">
        <v>1</v>
      </c>
      <c r="I120" s="493" t="s">
        <v>1092</v>
      </c>
      <c r="J120" s="492" t="s">
        <v>1093</v>
      </c>
      <c r="K120" s="316" t="s">
        <v>807</v>
      </c>
      <c r="L120" s="315" t="s">
        <v>1094</v>
      </c>
      <c r="M120" s="316" t="s">
        <v>807</v>
      </c>
      <c r="N120" s="315" t="s">
        <v>1094</v>
      </c>
      <c r="O120" s="492" t="s">
        <v>1095</v>
      </c>
      <c r="P120" s="484" t="s">
        <v>422</v>
      </c>
      <c r="Q120" s="316" t="s">
        <v>345</v>
      </c>
      <c r="R120" s="484" t="s">
        <v>265</v>
      </c>
    </row>
    <row r="121" spans="1:18" s="511" customFormat="1" ht="56.25" hidden="1">
      <c r="A121" s="495">
        <v>114</v>
      </c>
      <c r="B121" s="316" t="s">
        <v>800</v>
      </c>
      <c r="C121" s="491" t="s">
        <v>801</v>
      </c>
      <c r="D121" s="492" t="s">
        <v>1096</v>
      </c>
      <c r="E121" s="261" t="s">
        <v>1097</v>
      </c>
      <c r="F121" s="495">
        <v>4217030953</v>
      </c>
      <c r="G121" s="315" t="s">
        <v>1098</v>
      </c>
      <c r="H121" s="316">
        <v>1</v>
      </c>
      <c r="I121" s="493" t="s">
        <v>1099</v>
      </c>
      <c r="J121" s="492" t="s">
        <v>1100</v>
      </c>
      <c r="K121" s="316" t="s">
        <v>807</v>
      </c>
      <c r="L121" s="315" t="s">
        <v>1101</v>
      </c>
      <c r="M121" s="316" t="s">
        <v>807</v>
      </c>
      <c r="N121" s="315" t="s">
        <v>1101</v>
      </c>
      <c r="O121" s="492" t="s">
        <v>1102</v>
      </c>
      <c r="P121" s="484" t="s">
        <v>256</v>
      </c>
      <c r="Q121" s="484" t="s">
        <v>345</v>
      </c>
      <c r="R121" s="484" t="s">
        <v>265</v>
      </c>
    </row>
    <row r="122" spans="1:18" s="511" customFormat="1" ht="56.25" hidden="1">
      <c r="A122" s="495">
        <v>115</v>
      </c>
      <c r="B122" s="316" t="s">
        <v>800</v>
      </c>
      <c r="C122" s="491" t="s">
        <v>801</v>
      </c>
      <c r="D122" s="492" t="s">
        <v>1103</v>
      </c>
      <c r="E122" s="261" t="s">
        <v>1104</v>
      </c>
      <c r="F122" s="495">
        <v>4217035790</v>
      </c>
      <c r="G122" s="315" t="s">
        <v>1105</v>
      </c>
      <c r="H122" s="316">
        <v>1</v>
      </c>
      <c r="I122" s="493" t="s">
        <v>1106</v>
      </c>
      <c r="J122" s="492" t="s">
        <v>1107</v>
      </c>
      <c r="K122" s="316" t="s">
        <v>807</v>
      </c>
      <c r="L122" s="315" t="s">
        <v>1108</v>
      </c>
      <c r="M122" s="316" t="s">
        <v>807</v>
      </c>
      <c r="N122" s="315" t="s">
        <v>1108</v>
      </c>
      <c r="O122" s="492" t="s">
        <v>1109</v>
      </c>
      <c r="P122" s="484" t="s">
        <v>422</v>
      </c>
      <c r="Q122" s="316" t="s">
        <v>345</v>
      </c>
      <c r="R122" s="484" t="s">
        <v>265</v>
      </c>
    </row>
    <row r="123" spans="1:18" s="511" customFormat="1" ht="67.5" hidden="1">
      <c r="A123" s="495">
        <v>116</v>
      </c>
      <c r="B123" s="316" t="s">
        <v>800</v>
      </c>
      <c r="C123" s="491" t="s">
        <v>801</v>
      </c>
      <c r="D123" s="492" t="s">
        <v>1110</v>
      </c>
      <c r="E123" s="261" t="s">
        <v>1111</v>
      </c>
      <c r="F123" s="495">
        <v>4217030618</v>
      </c>
      <c r="G123" s="315" t="s">
        <v>1112</v>
      </c>
      <c r="H123" s="316">
        <v>1</v>
      </c>
      <c r="I123" s="493" t="s">
        <v>1113</v>
      </c>
      <c r="J123" s="492" t="s">
        <v>1114</v>
      </c>
      <c r="K123" s="316" t="s">
        <v>807</v>
      </c>
      <c r="L123" s="315" t="s">
        <v>1115</v>
      </c>
      <c r="M123" s="316" t="s">
        <v>807</v>
      </c>
      <c r="N123" s="315" t="s">
        <v>1115</v>
      </c>
      <c r="O123" s="492" t="s">
        <v>1116</v>
      </c>
      <c r="P123" s="484" t="s">
        <v>422</v>
      </c>
      <c r="Q123" s="484" t="s">
        <v>345</v>
      </c>
      <c r="R123" s="484" t="s">
        <v>265</v>
      </c>
    </row>
    <row r="124" spans="1:18" s="511" customFormat="1" ht="56.25" hidden="1">
      <c r="A124" s="495">
        <v>117</v>
      </c>
      <c r="B124" s="316" t="s">
        <v>800</v>
      </c>
      <c r="C124" s="491" t="s">
        <v>801</v>
      </c>
      <c r="D124" s="492" t="s">
        <v>1117</v>
      </c>
      <c r="E124" s="261" t="s">
        <v>1118</v>
      </c>
      <c r="F124" s="495">
        <v>4217030833</v>
      </c>
      <c r="G124" s="315" t="s">
        <v>1119</v>
      </c>
      <c r="H124" s="316">
        <v>1</v>
      </c>
      <c r="I124" s="493" t="s">
        <v>1120</v>
      </c>
      <c r="J124" s="492" t="s">
        <v>1121</v>
      </c>
      <c r="K124" s="316" t="s">
        <v>807</v>
      </c>
      <c r="L124" s="315" t="s">
        <v>1122</v>
      </c>
      <c r="M124" s="316" t="s">
        <v>807</v>
      </c>
      <c r="N124" s="315" t="s">
        <v>1123</v>
      </c>
      <c r="O124" s="492" t="s">
        <v>1124</v>
      </c>
      <c r="P124" s="484" t="s">
        <v>422</v>
      </c>
      <c r="Q124" s="316" t="s">
        <v>345</v>
      </c>
      <c r="R124" s="484" t="s">
        <v>265</v>
      </c>
    </row>
    <row r="125" spans="1:18" s="511" customFormat="1" ht="56.25" hidden="1">
      <c r="A125" s="495">
        <v>118</v>
      </c>
      <c r="B125" s="316" t="s">
        <v>800</v>
      </c>
      <c r="C125" s="491" t="s">
        <v>801</v>
      </c>
      <c r="D125" s="492" t="s">
        <v>1125</v>
      </c>
      <c r="E125" s="261" t="s">
        <v>1126</v>
      </c>
      <c r="F125" s="495">
        <v>4217029570</v>
      </c>
      <c r="G125" s="315" t="s">
        <v>1127</v>
      </c>
      <c r="H125" s="316">
        <v>1</v>
      </c>
      <c r="I125" s="492" t="s">
        <v>1128</v>
      </c>
      <c r="J125" s="501" t="s">
        <v>1129</v>
      </c>
      <c r="K125" s="316" t="s">
        <v>807</v>
      </c>
      <c r="L125" s="315" t="s">
        <v>1130</v>
      </c>
      <c r="M125" s="316" t="s">
        <v>807</v>
      </c>
      <c r="N125" s="315" t="s">
        <v>1130</v>
      </c>
      <c r="O125" s="492" t="s">
        <v>1131</v>
      </c>
      <c r="P125" s="484" t="s">
        <v>256</v>
      </c>
      <c r="Q125" s="484" t="s">
        <v>345</v>
      </c>
      <c r="R125" s="484" t="s">
        <v>265</v>
      </c>
    </row>
    <row r="126" spans="1:18" s="511" customFormat="1" ht="123.75" hidden="1">
      <c r="A126" s="495">
        <v>119</v>
      </c>
      <c r="B126" s="316" t="s">
        <v>800</v>
      </c>
      <c r="C126" s="491" t="s">
        <v>801</v>
      </c>
      <c r="D126" s="492" t="s">
        <v>1132</v>
      </c>
      <c r="E126" s="261" t="s">
        <v>1133</v>
      </c>
      <c r="F126" s="495">
        <v>4217031315</v>
      </c>
      <c r="G126" s="315" t="s">
        <v>1134</v>
      </c>
      <c r="H126" s="316">
        <v>1</v>
      </c>
      <c r="I126" s="493" t="s">
        <v>1135</v>
      </c>
      <c r="J126" s="492" t="s">
        <v>1136</v>
      </c>
      <c r="K126" s="316" t="s">
        <v>807</v>
      </c>
      <c r="L126" s="315" t="s">
        <v>1137</v>
      </c>
      <c r="M126" s="316" t="s">
        <v>807</v>
      </c>
      <c r="N126" s="315" t="s">
        <v>1137</v>
      </c>
      <c r="O126" s="492" t="s">
        <v>1138</v>
      </c>
      <c r="P126" s="484" t="s">
        <v>422</v>
      </c>
      <c r="Q126" s="484" t="s">
        <v>345</v>
      </c>
      <c r="R126" s="484" t="s">
        <v>265</v>
      </c>
    </row>
    <row r="127" spans="1:18" s="511" customFormat="1" ht="56.25" hidden="1">
      <c r="A127" s="495">
        <v>120</v>
      </c>
      <c r="B127" s="316" t="s">
        <v>800</v>
      </c>
      <c r="C127" s="491" t="s">
        <v>801</v>
      </c>
      <c r="D127" s="492" t="s">
        <v>1139</v>
      </c>
      <c r="E127" s="261" t="s">
        <v>1140</v>
      </c>
      <c r="F127" s="495">
        <v>4217031509</v>
      </c>
      <c r="G127" s="315" t="s">
        <v>1141</v>
      </c>
      <c r="H127" s="316">
        <v>1</v>
      </c>
      <c r="I127" s="493" t="s">
        <v>1142</v>
      </c>
      <c r="J127" s="492" t="s">
        <v>1143</v>
      </c>
      <c r="K127" s="316" t="s">
        <v>807</v>
      </c>
      <c r="L127" s="315" t="s">
        <v>1144</v>
      </c>
      <c r="M127" s="316" t="s">
        <v>807</v>
      </c>
      <c r="N127" s="315" t="s">
        <v>1144</v>
      </c>
      <c r="O127" s="492" t="s">
        <v>1145</v>
      </c>
      <c r="P127" s="484" t="s">
        <v>256</v>
      </c>
      <c r="Q127" s="316" t="s">
        <v>345</v>
      </c>
      <c r="R127" s="484" t="s">
        <v>265</v>
      </c>
    </row>
    <row r="128" spans="1:18" s="511" customFormat="1" ht="67.5" hidden="1">
      <c r="A128" s="495">
        <v>121</v>
      </c>
      <c r="B128" s="316" t="s">
        <v>800</v>
      </c>
      <c r="C128" s="491" t="s">
        <v>801</v>
      </c>
      <c r="D128" s="492" t="s">
        <v>1146</v>
      </c>
      <c r="E128" s="261" t="s">
        <v>1147</v>
      </c>
      <c r="F128" s="495">
        <v>4217023346</v>
      </c>
      <c r="G128" s="315" t="s">
        <v>1148</v>
      </c>
      <c r="H128" s="316">
        <v>1</v>
      </c>
      <c r="I128" s="493" t="s">
        <v>1149</v>
      </c>
      <c r="J128" s="492" t="s">
        <v>1150</v>
      </c>
      <c r="K128" s="484" t="s">
        <v>421</v>
      </c>
      <c r="L128" s="315" t="s">
        <v>1151</v>
      </c>
      <c r="M128" s="484" t="s">
        <v>421</v>
      </c>
      <c r="N128" s="315" t="s">
        <v>1151</v>
      </c>
      <c r="O128" s="493" t="s">
        <v>1152</v>
      </c>
      <c r="P128" s="484" t="s">
        <v>256</v>
      </c>
      <c r="Q128" s="484" t="s">
        <v>345</v>
      </c>
      <c r="R128" s="484" t="s">
        <v>265</v>
      </c>
    </row>
    <row r="129" spans="1:18" s="511" customFormat="1" ht="67.5" hidden="1">
      <c r="A129" s="495">
        <v>122</v>
      </c>
      <c r="B129" s="316" t="s">
        <v>800</v>
      </c>
      <c r="C129" s="491" t="s">
        <v>801</v>
      </c>
      <c r="D129" s="492" t="s">
        <v>1153</v>
      </c>
      <c r="E129" s="261" t="s">
        <v>1154</v>
      </c>
      <c r="F129" s="495">
        <v>4217023593</v>
      </c>
      <c r="G129" s="315" t="s">
        <v>1155</v>
      </c>
      <c r="H129" s="316">
        <v>1</v>
      </c>
      <c r="I129" s="493" t="s">
        <v>1156</v>
      </c>
      <c r="J129" s="492" t="s">
        <v>1157</v>
      </c>
      <c r="K129" s="484" t="s">
        <v>421</v>
      </c>
      <c r="L129" s="315" t="s">
        <v>1158</v>
      </c>
      <c r="M129" s="484" t="s">
        <v>421</v>
      </c>
      <c r="N129" s="315" t="s">
        <v>1158</v>
      </c>
      <c r="O129" s="503" t="s">
        <v>1159</v>
      </c>
      <c r="P129" s="484" t="s">
        <v>256</v>
      </c>
      <c r="Q129" s="484" t="s">
        <v>345</v>
      </c>
      <c r="R129" s="484" t="s">
        <v>265</v>
      </c>
    </row>
    <row r="130" spans="1:18" s="511" customFormat="1" ht="56.25" hidden="1">
      <c r="A130" s="495">
        <v>123</v>
      </c>
      <c r="B130" s="316" t="s">
        <v>800</v>
      </c>
      <c r="C130" s="491" t="s">
        <v>801</v>
      </c>
      <c r="D130" s="492" t="s">
        <v>1160</v>
      </c>
      <c r="E130" s="261" t="s">
        <v>1161</v>
      </c>
      <c r="F130" s="495">
        <v>4217023681</v>
      </c>
      <c r="G130" s="315" t="s">
        <v>1162</v>
      </c>
      <c r="H130" s="316">
        <v>1</v>
      </c>
      <c r="I130" s="493" t="s">
        <v>1163</v>
      </c>
      <c r="J130" s="492" t="s">
        <v>1164</v>
      </c>
      <c r="K130" s="484" t="s">
        <v>421</v>
      </c>
      <c r="L130" s="315" t="s">
        <v>1165</v>
      </c>
      <c r="M130" s="484" t="s">
        <v>421</v>
      </c>
      <c r="N130" s="315" t="s">
        <v>1165</v>
      </c>
      <c r="O130" s="493" t="s">
        <v>1166</v>
      </c>
      <c r="P130" s="484" t="s">
        <v>422</v>
      </c>
      <c r="Q130" s="484" t="s">
        <v>345</v>
      </c>
      <c r="R130" s="484" t="s">
        <v>265</v>
      </c>
    </row>
    <row r="131" spans="1:18" s="511" customFormat="1" ht="56.25" hidden="1">
      <c r="A131" s="495">
        <v>124</v>
      </c>
      <c r="B131" s="316" t="s">
        <v>800</v>
      </c>
      <c r="C131" s="491" t="s">
        <v>801</v>
      </c>
      <c r="D131" s="492" t="s">
        <v>1167</v>
      </c>
      <c r="E131" s="315" t="s">
        <v>1168</v>
      </c>
      <c r="F131" s="495">
        <v>4217023667</v>
      </c>
      <c r="G131" s="315" t="s">
        <v>1169</v>
      </c>
      <c r="H131" s="316">
        <v>1</v>
      </c>
      <c r="I131" s="493" t="s">
        <v>1170</v>
      </c>
      <c r="J131" s="492" t="s">
        <v>1171</v>
      </c>
      <c r="K131" s="484" t="s">
        <v>421</v>
      </c>
      <c r="L131" s="315" t="s">
        <v>1172</v>
      </c>
      <c r="M131" s="484" t="s">
        <v>421</v>
      </c>
      <c r="N131" s="315" t="s">
        <v>1172</v>
      </c>
      <c r="O131" s="493" t="s">
        <v>1173</v>
      </c>
      <c r="P131" s="484" t="s">
        <v>422</v>
      </c>
      <c r="Q131" s="316" t="s">
        <v>345</v>
      </c>
      <c r="R131" s="484" t="s">
        <v>265</v>
      </c>
    </row>
    <row r="132" spans="1:18" s="511" customFormat="1" ht="56.25" hidden="1">
      <c r="A132" s="495">
        <v>125</v>
      </c>
      <c r="B132" s="316" t="s">
        <v>800</v>
      </c>
      <c r="C132" s="491" t="s">
        <v>801</v>
      </c>
      <c r="D132" s="492" t="s">
        <v>1174</v>
      </c>
      <c r="E132" s="315" t="s">
        <v>1175</v>
      </c>
      <c r="F132" s="495">
        <v>4217023610</v>
      </c>
      <c r="G132" s="315" t="s">
        <v>1176</v>
      </c>
      <c r="H132" s="316">
        <v>1</v>
      </c>
      <c r="I132" s="493" t="s">
        <v>1177</v>
      </c>
      <c r="J132" s="492" t="s">
        <v>1178</v>
      </c>
      <c r="K132" s="484" t="s">
        <v>421</v>
      </c>
      <c r="L132" s="315" t="s">
        <v>1179</v>
      </c>
      <c r="M132" s="484" t="s">
        <v>421</v>
      </c>
      <c r="N132" s="315" t="s">
        <v>1179</v>
      </c>
      <c r="O132" s="493" t="s">
        <v>1180</v>
      </c>
      <c r="P132" s="484" t="s">
        <v>422</v>
      </c>
      <c r="Q132" s="484" t="s">
        <v>345</v>
      </c>
      <c r="R132" s="484" t="s">
        <v>265</v>
      </c>
    </row>
    <row r="133" spans="1:18" s="511" customFormat="1" ht="56.25" hidden="1">
      <c r="A133" s="495">
        <v>126</v>
      </c>
      <c r="B133" s="316" t="s">
        <v>800</v>
      </c>
      <c r="C133" s="491" t="s">
        <v>801</v>
      </c>
      <c r="D133" s="492" t="s">
        <v>1181</v>
      </c>
      <c r="E133" s="315" t="s">
        <v>1182</v>
      </c>
      <c r="F133" s="495">
        <v>4217023723</v>
      </c>
      <c r="G133" s="315" t="s">
        <v>1183</v>
      </c>
      <c r="H133" s="316">
        <v>1</v>
      </c>
      <c r="I133" s="493" t="s">
        <v>1184</v>
      </c>
      <c r="J133" s="492" t="s">
        <v>1185</v>
      </c>
      <c r="K133" s="484" t="s">
        <v>421</v>
      </c>
      <c r="L133" s="315" t="s">
        <v>1186</v>
      </c>
      <c r="M133" s="484" t="s">
        <v>421</v>
      </c>
      <c r="N133" s="315" t="s">
        <v>1186</v>
      </c>
      <c r="O133" s="493" t="s">
        <v>1187</v>
      </c>
      <c r="P133" s="484" t="s">
        <v>256</v>
      </c>
      <c r="Q133" s="484" t="s">
        <v>345</v>
      </c>
      <c r="R133" s="484" t="s">
        <v>265</v>
      </c>
    </row>
    <row r="134" spans="1:18" s="511" customFormat="1" ht="56.25" hidden="1">
      <c r="A134" s="495">
        <v>127</v>
      </c>
      <c r="B134" s="316" t="s">
        <v>800</v>
      </c>
      <c r="C134" s="491" t="s">
        <v>801</v>
      </c>
      <c r="D134" s="492" t="s">
        <v>1188</v>
      </c>
      <c r="E134" s="261" t="s">
        <v>1189</v>
      </c>
      <c r="F134" s="495">
        <v>4217023755</v>
      </c>
      <c r="G134" s="315" t="s">
        <v>1190</v>
      </c>
      <c r="H134" s="316">
        <v>1</v>
      </c>
      <c r="I134" s="493" t="s">
        <v>1191</v>
      </c>
      <c r="J134" s="492" t="s">
        <v>1192</v>
      </c>
      <c r="K134" s="484" t="s">
        <v>421</v>
      </c>
      <c r="L134" s="315" t="s">
        <v>1193</v>
      </c>
      <c r="M134" s="484" t="s">
        <v>421</v>
      </c>
      <c r="N134" s="315" t="s">
        <v>1193</v>
      </c>
      <c r="O134" s="493" t="s">
        <v>1194</v>
      </c>
      <c r="P134" s="484" t="s">
        <v>422</v>
      </c>
      <c r="Q134" s="316" t="s">
        <v>345</v>
      </c>
      <c r="R134" s="484" t="s">
        <v>265</v>
      </c>
    </row>
    <row r="135" spans="1:18" s="511" customFormat="1" ht="56.25" hidden="1">
      <c r="A135" s="495">
        <v>128</v>
      </c>
      <c r="B135" s="316" t="s">
        <v>800</v>
      </c>
      <c r="C135" s="491" t="s">
        <v>801</v>
      </c>
      <c r="D135" s="492" t="s">
        <v>1195</v>
      </c>
      <c r="E135" s="315" t="s">
        <v>1196</v>
      </c>
      <c r="F135" s="495">
        <v>4217023579</v>
      </c>
      <c r="G135" s="315" t="s">
        <v>1197</v>
      </c>
      <c r="H135" s="316">
        <v>1</v>
      </c>
      <c r="I135" s="493" t="s">
        <v>1198</v>
      </c>
      <c r="J135" s="492" t="s">
        <v>1199</v>
      </c>
      <c r="K135" s="484" t="s">
        <v>421</v>
      </c>
      <c r="L135" s="315" t="s">
        <v>1200</v>
      </c>
      <c r="M135" s="484" t="s">
        <v>421</v>
      </c>
      <c r="N135" s="315" t="s">
        <v>1200</v>
      </c>
      <c r="O135" s="493" t="s">
        <v>1201</v>
      </c>
      <c r="P135" s="484" t="s">
        <v>422</v>
      </c>
      <c r="Q135" s="316" t="s">
        <v>345</v>
      </c>
      <c r="R135" s="484" t="s">
        <v>265</v>
      </c>
    </row>
    <row r="136" spans="1:18" s="511" customFormat="1" ht="67.5" hidden="1">
      <c r="A136" s="495">
        <v>129</v>
      </c>
      <c r="B136" s="316" t="s">
        <v>800</v>
      </c>
      <c r="C136" s="491" t="s">
        <v>801</v>
      </c>
      <c r="D136" s="492" t="s">
        <v>1202</v>
      </c>
      <c r="E136" s="315" t="s">
        <v>1203</v>
      </c>
      <c r="F136" s="495">
        <v>4217023748</v>
      </c>
      <c r="G136" s="315" t="s">
        <v>1204</v>
      </c>
      <c r="H136" s="316">
        <v>1</v>
      </c>
      <c r="I136" s="493" t="s">
        <v>1205</v>
      </c>
      <c r="J136" s="492" t="s">
        <v>1206</v>
      </c>
      <c r="K136" s="484" t="s">
        <v>421</v>
      </c>
      <c r="L136" s="315" t="s">
        <v>1207</v>
      </c>
      <c r="M136" s="484" t="s">
        <v>421</v>
      </c>
      <c r="N136" s="315" t="s">
        <v>1207</v>
      </c>
      <c r="O136" s="493" t="s">
        <v>1208</v>
      </c>
      <c r="P136" s="484" t="s">
        <v>422</v>
      </c>
      <c r="Q136" s="316" t="s">
        <v>345</v>
      </c>
      <c r="R136" s="484" t="s">
        <v>265</v>
      </c>
    </row>
    <row r="137" spans="1:18" s="511" customFormat="1" ht="56.25" hidden="1">
      <c r="A137" s="495">
        <v>130</v>
      </c>
      <c r="B137" s="316" t="s">
        <v>800</v>
      </c>
      <c r="C137" s="491" t="s">
        <v>801</v>
      </c>
      <c r="D137" s="492" t="s">
        <v>1209</v>
      </c>
      <c r="E137" s="315" t="s">
        <v>1210</v>
      </c>
      <c r="F137" s="495">
        <v>4217007182</v>
      </c>
      <c r="G137" s="315" t="s">
        <v>1211</v>
      </c>
      <c r="H137" s="316">
        <v>1</v>
      </c>
      <c r="I137" s="493" t="s">
        <v>1212</v>
      </c>
      <c r="J137" s="492" t="s">
        <v>1213</v>
      </c>
      <c r="K137" s="484" t="s">
        <v>421</v>
      </c>
      <c r="L137" s="315" t="s">
        <v>1214</v>
      </c>
      <c r="M137" s="484" t="s">
        <v>421</v>
      </c>
      <c r="N137" s="315" t="s">
        <v>1214</v>
      </c>
      <c r="O137" s="493" t="s">
        <v>1215</v>
      </c>
      <c r="P137" s="484" t="s">
        <v>422</v>
      </c>
      <c r="Q137" s="484" t="s">
        <v>345</v>
      </c>
      <c r="R137" s="484" t="s">
        <v>265</v>
      </c>
    </row>
    <row r="138" spans="1:18" s="511" customFormat="1" ht="56.25" hidden="1">
      <c r="A138" s="495">
        <v>131</v>
      </c>
      <c r="B138" s="316" t="s">
        <v>800</v>
      </c>
      <c r="C138" s="491" t="s">
        <v>801</v>
      </c>
      <c r="D138" s="492" t="s">
        <v>1216</v>
      </c>
      <c r="E138" s="315" t="s">
        <v>1217</v>
      </c>
      <c r="F138" s="495">
        <v>4217023586</v>
      </c>
      <c r="G138" s="315" t="s">
        <v>1218</v>
      </c>
      <c r="H138" s="316">
        <v>1</v>
      </c>
      <c r="I138" s="493" t="s">
        <v>1219</v>
      </c>
      <c r="J138" s="492" t="s">
        <v>1220</v>
      </c>
      <c r="K138" s="484" t="s">
        <v>421</v>
      </c>
      <c r="L138" s="315" t="s">
        <v>1221</v>
      </c>
      <c r="M138" s="484" t="s">
        <v>421</v>
      </c>
      <c r="N138" s="315" t="s">
        <v>1221</v>
      </c>
      <c r="O138" s="493" t="s">
        <v>1222</v>
      </c>
      <c r="P138" s="484" t="s">
        <v>422</v>
      </c>
      <c r="Q138" s="484" t="s">
        <v>345</v>
      </c>
      <c r="R138" s="484" t="s">
        <v>265</v>
      </c>
    </row>
    <row r="139" spans="1:18" s="511" customFormat="1" ht="56.25" hidden="1">
      <c r="A139" s="495">
        <v>132</v>
      </c>
      <c r="B139" s="316" t="s">
        <v>800</v>
      </c>
      <c r="C139" s="491" t="s">
        <v>801</v>
      </c>
      <c r="D139" s="492" t="s">
        <v>1223</v>
      </c>
      <c r="E139" s="315" t="s">
        <v>1224</v>
      </c>
      <c r="F139" s="495">
        <v>4217023699</v>
      </c>
      <c r="G139" s="315" t="s">
        <v>1225</v>
      </c>
      <c r="H139" s="316">
        <v>1</v>
      </c>
      <c r="I139" s="493" t="s">
        <v>1226</v>
      </c>
      <c r="J139" s="492" t="s">
        <v>1227</v>
      </c>
      <c r="K139" s="484" t="s">
        <v>421</v>
      </c>
      <c r="L139" s="315" t="s">
        <v>1228</v>
      </c>
      <c r="M139" s="484" t="s">
        <v>421</v>
      </c>
      <c r="N139" s="315" t="s">
        <v>1228</v>
      </c>
      <c r="O139" s="493" t="s">
        <v>1229</v>
      </c>
      <c r="P139" s="484" t="s">
        <v>422</v>
      </c>
      <c r="Q139" s="316" t="s">
        <v>345</v>
      </c>
      <c r="R139" s="484" t="s">
        <v>265</v>
      </c>
    </row>
    <row r="140" spans="1:18" s="511" customFormat="1" ht="56.25" hidden="1">
      <c r="A140" s="495">
        <v>133</v>
      </c>
      <c r="B140" s="316" t="s">
        <v>800</v>
      </c>
      <c r="C140" s="491" t="s">
        <v>801</v>
      </c>
      <c r="D140" s="492" t="s">
        <v>1230</v>
      </c>
      <c r="E140" s="315" t="s">
        <v>1231</v>
      </c>
      <c r="F140" s="495">
        <v>4217034605</v>
      </c>
      <c r="G140" s="315" t="s">
        <v>1232</v>
      </c>
      <c r="H140" s="316">
        <v>1</v>
      </c>
      <c r="I140" s="493" t="s">
        <v>1233</v>
      </c>
      <c r="J140" s="492" t="s">
        <v>1234</v>
      </c>
      <c r="K140" s="484" t="s">
        <v>421</v>
      </c>
      <c r="L140" s="315" t="s">
        <v>1235</v>
      </c>
      <c r="M140" s="484" t="s">
        <v>421</v>
      </c>
      <c r="N140" s="315" t="s">
        <v>1235</v>
      </c>
      <c r="O140" s="493" t="s">
        <v>1236</v>
      </c>
      <c r="P140" s="484" t="s">
        <v>422</v>
      </c>
      <c r="Q140" s="484" t="s">
        <v>345</v>
      </c>
      <c r="R140" s="484" t="s">
        <v>265</v>
      </c>
    </row>
    <row r="141" spans="1:18" s="511" customFormat="1" ht="56.25" hidden="1">
      <c r="A141" s="495">
        <v>134</v>
      </c>
      <c r="B141" s="316" t="s">
        <v>800</v>
      </c>
      <c r="C141" s="491" t="s">
        <v>801</v>
      </c>
      <c r="D141" s="492" t="s">
        <v>1237</v>
      </c>
      <c r="E141" s="315" t="s">
        <v>1238</v>
      </c>
      <c r="F141" s="495">
        <v>4217026717</v>
      </c>
      <c r="G141" s="315" t="s">
        <v>1239</v>
      </c>
      <c r="H141" s="316">
        <v>1</v>
      </c>
      <c r="I141" s="493" t="s">
        <v>1240</v>
      </c>
      <c r="J141" s="492" t="s">
        <v>1241</v>
      </c>
      <c r="K141" s="484" t="s">
        <v>421</v>
      </c>
      <c r="L141" s="315" t="s">
        <v>1242</v>
      </c>
      <c r="M141" s="484" t="s">
        <v>421</v>
      </c>
      <c r="N141" s="315" t="s">
        <v>1242</v>
      </c>
      <c r="O141" s="493" t="s">
        <v>1243</v>
      </c>
      <c r="P141" s="484" t="s">
        <v>422</v>
      </c>
      <c r="Q141" s="484" t="s">
        <v>345</v>
      </c>
      <c r="R141" s="484" t="s">
        <v>265</v>
      </c>
    </row>
    <row r="142" spans="1:18" s="511" customFormat="1" ht="56.25" hidden="1">
      <c r="A142" s="495">
        <v>135</v>
      </c>
      <c r="B142" s="316" t="s">
        <v>800</v>
      </c>
      <c r="C142" s="491" t="s">
        <v>801</v>
      </c>
      <c r="D142" s="492" t="s">
        <v>1244</v>
      </c>
      <c r="E142" s="315" t="s">
        <v>1245</v>
      </c>
      <c r="F142" s="495">
        <v>4217023603</v>
      </c>
      <c r="G142" s="315" t="s">
        <v>1246</v>
      </c>
      <c r="H142" s="316">
        <v>1</v>
      </c>
      <c r="I142" s="493" t="s">
        <v>1247</v>
      </c>
      <c r="J142" s="502" t="s">
        <v>1248</v>
      </c>
      <c r="K142" s="484" t="s">
        <v>421</v>
      </c>
      <c r="L142" s="315" t="s">
        <v>1249</v>
      </c>
      <c r="M142" s="484" t="s">
        <v>421</v>
      </c>
      <c r="N142" s="315" t="s">
        <v>1249</v>
      </c>
      <c r="O142" s="493" t="s">
        <v>1250</v>
      </c>
      <c r="P142" s="484" t="s">
        <v>256</v>
      </c>
      <c r="Q142" s="484" t="s">
        <v>345</v>
      </c>
      <c r="R142" s="484" t="s">
        <v>265</v>
      </c>
    </row>
    <row r="143" spans="1:18" s="511" customFormat="1" ht="56.25" hidden="1">
      <c r="A143" s="495">
        <v>136</v>
      </c>
      <c r="B143" s="316" t="s">
        <v>800</v>
      </c>
      <c r="C143" s="491" t="s">
        <v>801</v>
      </c>
      <c r="D143" s="492" t="s">
        <v>1251</v>
      </c>
      <c r="E143" s="464" t="s">
        <v>1252</v>
      </c>
      <c r="F143" s="495">
        <v>4217023674</v>
      </c>
      <c r="G143" s="315" t="s">
        <v>1253</v>
      </c>
      <c r="H143" s="316">
        <v>1</v>
      </c>
      <c r="I143" s="493" t="s">
        <v>1254</v>
      </c>
      <c r="J143" s="492" t="s">
        <v>1255</v>
      </c>
      <c r="K143" s="484" t="s">
        <v>421</v>
      </c>
      <c r="L143" s="315" t="s">
        <v>1256</v>
      </c>
      <c r="M143" s="484" t="s">
        <v>421</v>
      </c>
      <c r="N143" s="315" t="s">
        <v>1256</v>
      </c>
      <c r="O143" s="493" t="s">
        <v>1257</v>
      </c>
      <c r="P143" s="484" t="s">
        <v>422</v>
      </c>
      <c r="Q143" s="316" t="s">
        <v>345</v>
      </c>
      <c r="R143" s="484" t="s">
        <v>265</v>
      </c>
    </row>
    <row r="144" spans="1:18" s="511" customFormat="1" ht="56.25" hidden="1">
      <c r="A144" s="495">
        <v>137</v>
      </c>
      <c r="B144" s="316" t="s">
        <v>800</v>
      </c>
      <c r="C144" s="491" t="s">
        <v>801</v>
      </c>
      <c r="D144" s="492" t="s">
        <v>1258</v>
      </c>
      <c r="E144" s="315" t="s">
        <v>1259</v>
      </c>
      <c r="F144" s="495">
        <v>4217027397</v>
      </c>
      <c r="G144" s="315" t="s">
        <v>1260</v>
      </c>
      <c r="H144" s="316">
        <v>1</v>
      </c>
      <c r="I144" s="493" t="s">
        <v>1261</v>
      </c>
      <c r="J144" s="492" t="s">
        <v>1262</v>
      </c>
      <c r="K144" s="484" t="s">
        <v>421</v>
      </c>
      <c r="L144" s="315" t="s">
        <v>1263</v>
      </c>
      <c r="M144" s="484" t="s">
        <v>421</v>
      </c>
      <c r="N144" s="315" t="s">
        <v>1263</v>
      </c>
      <c r="O144" s="493" t="s">
        <v>1264</v>
      </c>
      <c r="P144" s="484" t="s">
        <v>422</v>
      </c>
      <c r="Q144" s="316" t="s">
        <v>345</v>
      </c>
      <c r="R144" s="484" t="s">
        <v>265</v>
      </c>
    </row>
    <row r="145" spans="1:18" s="511" customFormat="1" ht="56.25" hidden="1">
      <c r="A145" s="495">
        <v>138</v>
      </c>
      <c r="B145" s="316" t="s">
        <v>800</v>
      </c>
      <c r="C145" s="491" t="s">
        <v>801</v>
      </c>
      <c r="D145" s="492" t="s">
        <v>1265</v>
      </c>
      <c r="E145" s="315" t="s">
        <v>1266</v>
      </c>
      <c r="F145" s="495">
        <v>4217025054</v>
      </c>
      <c r="G145" s="315" t="s">
        <v>1267</v>
      </c>
      <c r="H145" s="316">
        <v>1</v>
      </c>
      <c r="I145" s="493" t="s">
        <v>1268</v>
      </c>
      <c r="J145" s="492" t="s">
        <v>1269</v>
      </c>
      <c r="K145" s="484" t="s">
        <v>421</v>
      </c>
      <c r="L145" s="315" t="s">
        <v>1270</v>
      </c>
      <c r="M145" s="484" t="s">
        <v>421</v>
      </c>
      <c r="N145" s="315" t="s">
        <v>1270</v>
      </c>
      <c r="O145" s="493" t="s">
        <v>1271</v>
      </c>
      <c r="P145" s="484" t="s">
        <v>256</v>
      </c>
      <c r="Q145" s="484" t="s">
        <v>345</v>
      </c>
      <c r="R145" s="484" t="s">
        <v>265</v>
      </c>
    </row>
    <row r="146" spans="1:18" s="511" customFormat="1" ht="78.75" hidden="1">
      <c r="A146" s="495">
        <v>139</v>
      </c>
      <c r="B146" s="316" t="s">
        <v>800</v>
      </c>
      <c r="C146" s="491" t="s">
        <v>801</v>
      </c>
      <c r="D146" s="492" t="s">
        <v>1272</v>
      </c>
      <c r="E146" s="261" t="s">
        <v>1273</v>
      </c>
      <c r="F146" s="495">
        <v>4217023716</v>
      </c>
      <c r="G146" s="315" t="s">
        <v>1274</v>
      </c>
      <c r="H146" s="316">
        <v>1</v>
      </c>
      <c r="I146" s="493" t="s">
        <v>1275</v>
      </c>
      <c r="J146" s="492" t="s">
        <v>1276</v>
      </c>
      <c r="K146" s="484" t="s">
        <v>421</v>
      </c>
      <c r="L146" s="315" t="s">
        <v>1277</v>
      </c>
      <c r="M146" s="484" t="s">
        <v>421</v>
      </c>
      <c r="N146" s="315" t="s">
        <v>1277</v>
      </c>
      <c r="O146" s="493" t="s">
        <v>1278</v>
      </c>
      <c r="P146" s="484" t="s">
        <v>422</v>
      </c>
      <c r="Q146" s="484" t="s">
        <v>345</v>
      </c>
      <c r="R146" s="484" t="s">
        <v>265</v>
      </c>
    </row>
    <row r="147" spans="1:18" s="511" customFormat="1" ht="56.25" hidden="1">
      <c r="A147" s="495">
        <v>140</v>
      </c>
      <c r="B147" s="316" t="s">
        <v>800</v>
      </c>
      <c r="C147" s="491" t="s">
        <v>801</v>
      </c>
      <c r="D147" s="492" t="s">
        <v>1279</v>
      </c>
      <c r="E147" s="464" t="s">
        <v>1280</v>
      </c>
      <c r="F147" s="495">
        <v>4217023554</v>
      </c>
      <c r="G147" s="315" t="s">
        <v>1281</v>
      </c>
      <c r="H147" s="316">
        <v>1</v>
      </c>
      <c r="I147" s="493" t="s">
        <v>1282</v>
      </c>
      <c r="J147" s="492" t="s">
        <v>1283</v>
      </c>
      <c r="K147" s="484" t="s">
        <v>421</v>
      </c>
      <c r="L147" s="315" t="s">
        <v>1284</v>
      </c>
      <c r="M147" s="484" t="s">
        <v>421</v>
      </c>
      <c r="N147" s="315" t="s">
        <v>1285</v>
      </c>
      <c r="O147" s="493" t="s">
        <v>1286</v>
      </c>
      <c r="P147" s="484" t="s">
        <v>422</v>
      </c>
      <c r="Q147" s="316" t="s">
        <v>345</v>
      </c>
      <c r="R147" s="484" t="s">
        <v>265</v>
      </c>
    </row>
    <row r="148" spans="1:18" s="511" customFormat="1" ht="56.25" hidden="1">
      <c r="A148" s="495">
        <v>141</v>
      </c>
      <c r="B148" s="316" t="s">
        <v>800</v>
      </c>
      <c r="C148" s="491" t="s">
        <v>801</v>
      </c>
      <c r="D148" s="492" t="s">
        <v>1287</v>
      </c>
      <c r="E148" s="315" t="s">
        <v>1288</v>
      </c>
      <c r="F148" s="495">
        <v>4217027213</v>
      </c>
      <c r="G148" s="315" t="s">
        <v>1289</v>
      </c>
      <c r="H148" s="316">
        <v>1</v>
      </c>
      <c r="I148" s="493" t="s">
        <v>1290</v>
      </c>
      <c r="J148" s="492" t="s">
        <v>1291</v>
      </c>
      <c r="K148" s="484" t="s">
        <v>421</v>
      </c>
      <c r="L148" s="315" t="s">
        <v>1292</v>
      </c>
      <c r="M148" s="484" t="s">
        <v>421</v>
      </c>
      <c r="N148" s="315" t="s">
        <v>1292</v>
      </c>
      <c r="O148" s="493" t="s">
        <v>1293</v>
      </c>
      <c r="P148" s="484" t="s">
        <v>422</v>
      </c>
      <c r="Q148" s="484" t="s">
        <v>345</v>
      </c>
      <c r="R148" s="484" t="s">
        <v>265</v>
      </c>
    </row>
    <row r="149" spans="1:18" s="511" customFormat="1" ht="56.25" hidden="1">
      <c r="A149" s="495">
        <v>142</v>
      </c>
      <c r="B149" s="316" t="s">
        <v>800</v>
      </c>
      <c r="C149" s="491" t="s">
        <v>801</v>
      </c>
      <c r="D149" s="492" t="s">
        <v>1294</v>
      </c>
      <c r="E149" s="261" t="s">
        <v>1295</v>
      </c>
      <c r="F149" s="495">
        <v>4217023547</v>
      </c>
      <c r="G149" s="315" t="s">
        <v>1296</v>
      </c>
      <c r="H149" s="316">
        <v>1</v>
      </c>
      <c r="I149" s="493" t="s">
        <v>1297</v>
      </c>
      <c r="J149" s="492" t="s">
        <v>1298</v>
      </c>
      <c r="K149" s="484" t="s">
        <v>421</v>
      </c>
      <c r="L149" s="315" t="s">
        <v>1299</v>
      </c>
      <c r="M149" s="484" t="s">
        <v>421</v>
      </c>
      <c r="N149" s="315" t="s">
        <v>1299</v>
      </c>
      <c r="O149" s="493" t="s">
        <v>1300</v>
      </c>
      <c r="P149" s="484" t="s">
        <v>422</v>
      </c>
      <c r="Q149" s="316" t="s">
        <v>345</v>
      </c>
      <c r="R149" s="484" t="s">
        <v>265</v>
      </c>
    </row>
    <row r="150" spans="1:18" s="511" customFormat="1" ht="67.5" hidden="1">
      <c r="A150" s="495">
        <v>143</v>
      </c>
      <c r="B150" s="316" t="s">
        <v>800</v>
      </c>
      <c r="C150" s="491" t="s">
        <v>801</v>
      </c>
      <c r="D150" s="492" t="s">
        <v>1301</v>
      </c>
      <c r="E150" s="464" t="s">
        <v>1302</v>
      </c>
      <c r="F150" s="495">
        <v>4217023628</v>
      </c>
      <c r="G150" s="315" t="s">
        <v>1303</v>
      </c>
      <c r="H150" s="316">
        <v>1</v>
      </c>
      <c r="I150" s="493" t="s">
        <v>1304</v>
      </c>
      <c r="J150" s="502" t="s">
        <v>1305</v>
      </c>
      <c r="K150" s="484" t="s">
        <v>421</v>
      </c>
      <c r="L150" s="315" t="s">
        <v>1306</v>
      </c>
      <c r="M150" s="484" t="s">
        <v>421</v>
      </c>
      <c r="N150" s="315" t="s">
        <v>1307</v>
      </c>
      <c r="O150" s="493" t="s">
        <v>1308</v>
      </c>
      <c r="P150" s="484" t="s">
        <v>422</v>
      </c>
      <c r="Q150" s="316" t="s">
        <v>345</v>
      </c>
      <c r="R150" s="484" t="s">
        <v>265</v>
      </c>
    </row>
    <row r="151" spans="1:18" s="511" customFormat="1" ht="56.25" hidden="1">
      <c r="A151" s="495">
        <v>144</v>
      </c>
      <c r="B151" s="316" t="s">
        <v>800</v>
      </c>
      <c r="C151" s="491" t="s">
        <v>801</v>
      </c>
      <c r="D151" s="492" t="s">
        <v>1309</v>
      </c>
      <c r="E151" s="464" t="s">
        <v>1310</v>
      </c>
      <c r="F151" s="495">
        <v>4217023561</v>
      </c>
      <c r="G151" s="315" t="s">
        <v>1311</v>
      </c>
      <c r="H151" s="316">
        <v>1</v>
      </c>
      <c r="I151" s="493" t="s">
        <v>1312</v>
      </c>
      <c r="J151" s="492" t="s">
        <v>1313</v>
      </c>
      <c r="K151" s="484" t="s">
        <v>421</v>
      </c>
      <c r="L151" s="315" t="s">
        <v>1314</v>
      </c>
      <c r="M151" s="484" t="s">
        <v>421</v>
      </c>
      <c r="N151" s="315" t="s">
        <v>1314</v>
      </c>
      <c r="O151" s="493" t="s">
        <v>1315</v>
      </c>
      <c r="P151" s="484" t="s">
        <v>422</v>
      </c>
      <c r="Q151" s="484" t="s">
        <v>345</v>
      </c>
      <c r="R151" s="484" t="s">
        <v>265</v>
      </c>
    </row>
    <row r="152" spans="1:18" s="511" customFormat="1" ht="78.75" hidden="1">
      <c r="A152" s="495">
        <v>145</v>
      </c>
      <c r="B152" s="316" t="s">
        <v>800</v>
      </c>
      <c r="C152" s="491" t="s">
        <v>801</v>
      </c>
      <c r="D152" s="492" t="s">
        <v>1316</v>
      </c>
      <c r="E152" s="464" t="s">
        <v>1317</v>
      </c>
      <c r="F152" s="495">
        <v>4217084885</v>
      </c>
      <c r="G152" s="315" t="s">
        <v>1318</v>
      </c>
      <c r="H152" s="316">
        <v>1</v>
      </c>
      <c r="I152" s="493" t="s">
        <v>1319</v>
      </c>
      <c r="J152" s="502" t="s">
        <v>1320</v>
      </c>
      <c r="K152" s="484" t="s">
        <v>421</v>
      </c>
      <c r="L152" s="315" t="s">
        <v>1321</v>
      </c>
      <c r="M152" s="484" t="s">
        <v>421</v>
      </c>
      <c r="N152" s="315" t="s">
        <v>1321</v>
      </c>
      <c r="O152" s="493" t="s">
        <v>1322</v>
      </c>
      <c r="P152" s="484" t="s">
        <v>422</v>
      </c>
      <c r="Q152" s="484" t="s">
        <v>345</v>
      </c>
      <c r="R152" s="484" t="s">
        <v>265</v>
      </c>
    </row>
    <row r="153" spans="1:18" s="511" customFormat="1" ht="90" hidden="1">
      <c r="A153" s="495">
        <v>146</v>
      </c>
      <c r="B153" s="316" t="s">
        <v>800</v>
      </c>
      <c r="C153" s="491" t="s">
        <v>801</v>
      </c>
      <c r="D153" s="492" t="s">
        <v>1323</v>
      </c>
      <c r="E153" s="315" t="s">
        <v>1324</v>
      </c>
      <c r="F153" s="495">
        <v>4217035292</v>
      </c>
      <c r="G153" s="315" t="s">
        <v>1325</v>
      </c>
      <c r="H153" s="316">
        <v>1</v>
      </c>
      <c r="I153" s="493" t="s">
        <v>1326</v>
      </c>
      <c r="J153" s="504" t="s">
        <v>1327</v>
      </c>
      <c r="K153" s="484" t="s">
        <v>421</v>
      </c>
      <c r="L153" s="315" t="s">
        <v>1328</v>
      </c>
      <c r="M153" s="484" t="s">
        <v>421</v>
      </c>
      <c r="N153" s="315" t="s">
        <v>1328</v>
      </c>
      <c r="O153" s="492" t="s">
        <v>1329</v>
      </c>
      <c r="P153" s="484" t="s">
        <v>422</v>
      </c>
      <c r="Q153" s="484" t="s">
        <v>345</v>
      </c>
      <c r="R153" s="484" t="s">
        <v>265</v>
      </c>
    </row>
    <row r="154" spans="1:18" s="511" customFormat="1" ht="144">
      <c r="A154" s="833"/>
      <c r="B154" s="859" t="s">
        <v>405</v>
      </c>
      <c r="C154" s="859" t="s">
        <v>4469</v>
      </c>
      <c r="D154" s="859" t="s">
        <v>406</v>
      </c>
      <c r="E154" s="859" t="s">
        <v>405</v>
      </c>
      <c r="F154" s="859" t="s">
        <v>407</v>
      </c>
      <c r="G154" s="859" t="s">
        <v>408</v>
      </c>
      <c r="H154" s="859" t="s">
        <v>10</v>
      </c>
      <c r="I154" s="859" t="s">
        <v>409</v>
      </c>
      <c r="J154" s="859" t="s">
        <v>410</v>
      </c>
      <c r="K154" s="859" t="s">
        <v>411</v>
      </c>
      <c r="L154" s="859" t="s">
        <v>412</v>
      </c>
      <c r="M154" s="859" t="s">
        <v>413</v>
      </c>
      <c r="N154" s="859" t="s">
        <v>414</v>
      </c>
      <c r="O154" s="859" t="s">
        <v>415</v>
      </c>
      <c r="P154" s="859" t="s">
        <v>256</v>
      </c>
      <c r="Q154" s="859" t="s">
        <v>416</v>
      </c>
      <c r="R154" s="859" t="s">
        <v>417</v>
      </c>
    </row>
    <row r="155" spans="1:18" s="511" customFormat="1" ht="56.25" hidden="1">
      <c r="A155" s="495">
        <v>148</v>
      </c>
      <c r="B155" s="315" t="s">
        <v>1330</v>
      </c>
      <c r="C155" s="261" t="s">
        <v>801</v>
      </c>
      <c r="D155" s="315" t="s">
        <v>1331</v>
      </c>
      <c r="E155" s="494" t="s">
        <v>1332</v>
      </c>
      <c r="F155" s="315">
        <v>4218020820</v>
      </c>
      <c r="G155" s="494" t="s">
        <v>1333</v>
      </c>
      <c r="H155" s="315">
        <v>1</v>
      </c>
      <c r="I155" s="315" t="s">
        <v>1334</v>
      </c>
      <c r="J155" s="510" t="s">
        <v>1335</v>
      </c>
      <c r="K155" s="315" t="s">
        <v>807</v>
      </c>
      <c r="L155" s="315" t="s">
        <v>1336</v>
      </c>
      <c r="M155" s="315" t="s">
        <v>1337</v>
      </c>
      <c r="N155" s="315" t="s">
        <v>1336</v>
      </c>
      <c r="O155" s="315" t="s">
        <v>1334</v>
      </c>
      <c r="P155" s="315" t="s">
        <v>1338</v>
      </c>
      <c r="Q155" s="315" t="s">
        <v>345</v>
      </c>
      <c r="R155" s="315" t="s">
        <v>1339</v>
      </c>
    </row>
    <row r="156" spans="1:18" s="511" customFormat="1" ht="56.25" hidden="1">
      <c r="A156" s="495">
        <v>149</v>
      </c>
      <c r="B156" s="315" t="s">
        <v>1330</v>
      </c>
      <c r="C156" s="261" t="s">
        <v>801</v>
      </c>
      <c r="D156" s="315" t="s">
        <v>1340</v>
      </c>
      <c r="E156" s="494" t="s">
        <v>1341</v>
      </c>
      <c r="F156" s="315">
        <v>4218020500</v>
      </c>
      <c r="G156" s="494" t="s">
        <v>1342</v>
      </c>
      <c r="H156" s="315">
        <v>1</v>
      </c>
      <c r="I156" s="315" t="s">
        <v>1343</v>
      </c>
      <c r="J156" s="510" t="s">
        <v>1344</v>
      </c>
      <c r="K156" s="315" t="s">
        <v>807</v>
      </c>
      <c r="L156" s="315" t="s">
        <v>1345</v>
      </c>
      <c r="M156" s="315" t="s">
        <v>807</v>
      </c>
      <c r="N156" s="315" t="s">
        <v>1346</v>
      </c>
      <c r="O156" s="315" t="s">
        <v>1343</v>
      </c>
      <c r="P156" s="315" t="s">
        <v>1338</v>
      </c>
      <c r="Q156" s="315" t="s">
        <v>345</v>
      </c>
      <c r="R156" s="315" t="s">
        <v>1339</v>
      </c>
    </row>
    <row r="157" spans="1:18" s="511" customFormat="1" ht="67.5" hidden="1">
      <c r="A157" s="495">
        <v>150</v>
      </c>
      <c r="B157" s="315" t="s">
        <v>1330</v>
      </c>
      <c r="C157" s="261" t="s">
        <v>801</v>
      </c>
      <c r="D157" s="315" t="s">
        <v>1347</v>
      </c>
      <c r="E157" s="315" t="s">
        <v>1348</v>
      </c>
      <c r="F157" s="315">
        <v>4218020250</v>
      </c>
      <c r="G157" s="492" t="s">
        <v>1349</v>
      </c>
      <c r="H157" s="315">
        <v>1</v>
      </c>
      <c r="I157" s="315" t="s">
        <v>1350</v>
      </c>
      <c r="J157" s="510" t="s">
        <v>1351</v>
      </c>
      <c r="K157" s="315" t="s">
        <v>807</v>
      </c>
      <c r="L157" s="315" t="s">
        <v>1352</v>
      </c>
      <c r="M157" s="315" t="s">
        <v>807</v>
      </c>
      <c r="N157" s="315" t="s">
        <v>1352</v>
      </c>
      <c r="O157" s="315" t="s">
        <v>1350</v>
      </c>
      <c r="P157" s="315" t="s">
        <v>1338</v>
      </c>
      <c r="Q157" s="315" t="s">
        <v>345</v>
      </c>
      <c r="R157" s="315" t="s">
        <v>1339</v>
      </c>
    </row>
    <row r="158" spans="1:18" s="511" customFormat="1" ht="56.25" hidden="1">
      <c r="A158" s="495">
        <v>151</v>
      </c>
      <c r="B158" s="315" t="s">
        <v>1330</v>
      </c>
      <c r="C158" s="261" t="s">
        <v>801</v>
      </c>
      <c r="D158" s="315" t="s">
        <v>1353</v>
      </c>
      <c r="E158" s="492" t="s">
        <v>1354</v>
      </c>
      <c r="F158" s="315">
        <v>4218003085</v>
      </c>
      <c r="G158" s="494" t="s">
        <v>1355</v>
      </c>
      <c r="H158" s="315">
        <v>1</v>
      </c>
      <c r="I158" s="315" t="s">
        <v>1356</v>
      </c>
      <c r="J158" s="510" t="s">
        <v>1357</v>
      </c>
      <c r="K158" s="315" t="s">
        <v>807</v>
      </c>
      <c r="L158" s="315" t="s">
        <v>1358</v>
      </c>
      <c r="M158" s="315" t="s">
        <v>807</v>
      </c>
      <c r="N158" s="315" t="s">
        <v>1359</v>
      </c>
      <c r="O158" s="315" t="s">
        <v>1356</v>
      </c>
      <c r="P158" s="315" t="s">
        <v>1360</v>
      </c>
      <c r="Q158" s="315" t="s">
        <v>345</v>
      </c>
      <c r="R158" s="315" t="s">
        <v>1339</v>
      </c>
    </row>
    <row r="159" spans="1:18" s="511" customFormat="1" ht="36">
      <c r="A159" s="833"/>
      <c r="B159" s="841" t="s">
        <v>620</v>
      </c>
      <c r="C159" s="886">
        <v>4217033143</v>
      </c>
      <c r="D159" s="841" t="s">
        <v>621</v>
      </c>
      <c r="E159" s="841" t="s">
        <v>620</v>
      </c>
      <c r="F159" s="841">
        <v>4217033143</v>
      </c>
      <c r="G159" s="841" t="s">
        <v>622</v>
      </c>
      <c r="H159" s="887">
        <v>3</v>
      </c>
      <c r="I159" s="887" t="s">
        <v>623</v>
      </c>
      <c r="J159" s="841" t="s">
        <v>624</v>
      </c>
      <c r="K159" s="841" t="s">
        <v>401</v>
      </c>
      <c r="L159" s="887" t="s">
        <v>625</v>
      </c>
      <c r="M159" s="841" t="s">
        <v>401</v>
      </c>
      <c r="N159" s="887" t="s">
        <v>625</v>
      </c>
      <c r="O159" s="841" t="s">
        <v>623</v>
      </c>
      <c r="P159" s="841" t="s">
        <v>256</v>
      </c>
      <c r="Q159" s="841" t="s">
        <v>554</v>
      </c>
      <c r="R159" s="841" t="s">
        <v>626</v>
      </c>
    </row>
    <row r="160" spans="1:18" s="511" customFormat="1" ht="38.25" hidden="1">
      <c r="A160" s="495">
        <v>153</v>
      </c>
      <c r="B160" s="778" t="s">
        <v>620</v>
      </c>
      <c r="C160" s="778">
        <v>4217033143</v>
      </c>
      <c r="D160" s="778" t="s">
        <v>627</v>
      </c>
      <c r="E160" s="779" t="s">
        <v>628</v>
      </c>
      <c r="F160" s="780">
        <v>4217030537</v>
      </c>
      <c r="G160" s="781" t="s">
        <v>629</v>
      </c>
      <c r="H160" s="780">
        <v>1</v>
      </c>
      <c r="I160" s="780" t="s">
        <v>633</v>
      </c>
      <c r="J160" s="782" t="s">
        <v>631</v>
      </c>
      <c r="K160" s="778" t="s">
        <v>421</v>
      </c>
      <c r="L160" s="779" t="s">
        <v>4470</v>
      </c>
      <c r="M160" s="781" t="s">
        <v>421</v>
      </c>
      <c r="N160" s="779" t="s">
        <v>4470</v>
      </c>
      <c r="O160" s="778" t="s">
        <v>633</v>
      </c>
      <c r="P160" s="778" t="s">
        <v>256</v>
      </c>
      <c r="Q160" s="778" t="s">
        <v>554</v>
      </c>
      <c r="R160" s="778" t="s">
        <v>634</v>
      </c>
    </row>
    <row r="161" spans="1:18" s="511" customFormat="1" ht="56.25" hidden="1">
      <c r="A161" s="495">
        <v>154</v>
      </c>
      <c r="B161" s="315" t="s">
        <v>1330</v>
      </c>
      <c r="C161" s="261" t="s">
        <v>801</v>
      </c>
      <c r="D161" s="315" t="s">
        <v>1361</v>
      </c>
      <c r="E161" s="492" t="s">
        <v>1362</v>
      </c>
      <c r="F161" s="315">
        <v>4218020718</v>
      </c>
      <c r="G161" s="494" t="s">
        <v>1363</v>
      </c>
      <c r="H161" s="315">
        <v>1</v>
      </c>
      <c r="I161" s="315" t="s">
        <v>1364</v>
      </c>
      <c r="J161" s="504" t="s">
        <v>1365</v>
      </c>
      <c r="K161" s="315" t="s">
        <v>807</v>
      </c>
      <c r="L161" s="315" t="s">
        <v>1366</v>
      </c>
      <c r="M161" s="315" t="s">
        <v>807</v>
      </c>
      <c r="N161" s="315" t="s">
        <v>1366</v>
      </c>
      <c r="O161" s="315" t="s">
        <v>1364</v>
      </c>
      <c r="P161" s="315" t="s">
        <v>1360</v>
      </c>
      <c r="Q161" s="315" t="s">
        <v>345</v>
      </c>
      <c r="R161" s="315" t="s">
        <v>1339</v>
      </c>
    </row>
    <row r="162" spans="1:18" s="511" customFormat="1" ht="56.25" hidden="1">
      <c r="A162" s="495">
        <v>155</v>
      </c>
      <c r="B162" s="315" t="s">
        <v>1330</v>
      </c>
      <c r="C162" s="261" t="s">
        <v>801</v>
      </c>
      <c r="D162" s="315" t="s">
        <v>1367</v>
      </c>
      <c r="E162" s="492" t="s">
        <v>1368</v>
      </c>
      <c r="F162" s="315">
        <v>4218020771</v>
      </c>
      <c r="G162" s="494" t="s">
        <v>1369</v>
      </c>
      <c r="H162" s="315">
        <v>1</v>
      </c>
      <c r="I162" s="315" t="s">
        <v>1370</v>
      </c>
      <c r="J162" s="504" t="s">
        <v>1371</v>
      </c>
      <c r="K162" s="315" t="s">
        <v>807</v>
      </c>
      <c r="L162" s="315" t="s">
        <v>1372</v>
      </c>
      <c r="M162" s="315" t="s">
        <v>807</v>
      </c>
      <c r="N162" s="315" t="s">
        <v>1372</v>
      </c>
      <c r="O162" s="315" t="s">
        <v>1370</v>
      </c>
      <c r="P162" s="315" t="s">
        <v>1360</v>
      </c>
      <c r="Q162" s="315" t="s">
        <v>345</v>
      </c>
      <c r="R162" s="315" t="s">
        <v>1339</v>
      </c>
    </row>
    <row r="163" spans="1:18" s="511" customFormat="1" ht="56.25" hidden="1">
      <c r="A163" s="495">
        <v>156</v>
      </c>
      <c r="B163" s="315" t="s">
        <v>1330</v>
      </c>
      <c r="C163" s="261" t="s">
        <v>801</v>
      </c>
      <c r="D163" s="315" t="s">
        <v>1373</v>
      </c>
      <c r="E163" s="492" t="s">
        <v>1374</v>
      </c>
      <c r="F163" s="315">
        <v>4218012298</v>
      </c>
      <c r="G163" s="494" t="s">
        <v>1375</v>
      </c>
      <c r="H163" s="315">
        <v>1</v>
      </c>
      <c r="I163" s="315" t="s">
        <v>1376</v>
      </c>
      <c r="J163" s="504" t="s">
        <v>1377</v>
      </c>
      <c r="K163" s="315" t="s">
        <v>807</v>
      </c>
      <c r="L163" s="315" t="s">
        <v>1378</v>
      </c>
      <c r="M163" s="315" t="s">
        <v>807</v>
      </c>
      <c r="N163" s="315" t="s">
        <v>1378</v>
      </c>
      <c r="O163" s="315" t="s">
        <v>1376</v>
      </c>
      <c r="P163" s="315" t="s">
        <v>1360</v>
      </c>
      <c r="Q163" s="315" t="s">
        <v>345</v>
      </c>
      <c r="R163" s="315" t="s">
        <v>1339</v>
      </c>
    </row>
    <row r="164" spans="1:18" s="511" customFormat="1" ht="56.25" hidden="1">
      <c r="A164" s="495">
        <v>157</v>
      </c>
      <c r="B164" s="315" t="s">
        <v>1330</v>
      </c>
      <c r="C164" s="261" t="s">
        <v>801</v>
      </c>
      <c r="D164" s="315" t="s">
        <v>1379</v>
      </c>
      <c r="E164" s="492" t="s">
        <v>1380</v>
      </c>
      <c r="F164" s="315">
        <v>4218020468</v>
      </c>
      <c r="G164" s="494" t="s">
        <v>1381</v>
      </c>
      <c r="H164" s="315">
        <v>1</v>
      </c>
      <c r="I164" s="315" t="s">
        <v>1382</v>
      </c>
      <c r="J164" s="504" t="s">
        <v>1383</v>
      </c>
      <c r="K164" s="315" t="s">
        <v>807</v>
      </c>
      <c r="L164" s="315" t="s">
        <v>1384</v>
      </c>
      <c r="M164" s="315" t="s">
        <v>807</v>
      </c>
      <c r="N164" s="315" t="s">
        <v>1384</v>
      </c>
      <c r="O164" s="315" t="s">
        <v>1382</v>
      </c>
      <c r="P164" s="315" t="s">
        <v>1360</v>
      </c>
      <c r="Q164" s="315" t="s">
        <v>345</v>
      </c>
      <c r="R164" s="315" t="s">
        <v>1339</v>
      </c>
    </row>
    <row r="165" spans="1:18" s="511" customFormat="1" ht="56.25" hidden="1">
      <c r="A165" s="495">
        <v>158</v>
      </c>
      <c r="B165" s="315" t="s">
        <v>1330</v>
      </c>
      <c r="C165" s="261" t="s">
        <v>801</v>
      </c>
      <c r="D165" s="315" t="s">
        <v>1385</v>
      </c>
      <c r="E165" s="492" t="s">
        <v>1386</v>
      </c>
      <c r="F165" s="315">
        <v>4218008686</v>
      </c>
      <c r="G165" s="494" t="s">
        <v>1387</v>
      </c>
      <c r="H165" s="315">
        <v>1</v>
      </c>
      <c r="I165" s="315" t="s">
        <v>1388</v>
      </c>
      <c r="J165" s="504" t="s">
        <v>1389</v>
      </c>
      <c r="K165" s="315" t="s">
        <v>807</v>
      </c>
      <c r="L165" s="315" t="s">
        <v>1390</v>
      </c>
      <c r="M165" s="315" t="s">
        <v>807</v>
      </c>
      <c r="N165" s="315" t="s">
        <v>1390</v>
      </c>
      <c r="O165" s="315" t="s">
        <v>1388</v>
      </c>
      <c r="P165" s="315" t="s">
        <v>1338</v>
      </c>
      <c r="Q165" s="315" t="s">
        <v>345</v>
      </c>
      <c r="R165" s="315" t="s">
        <v>1339</v>
      </c>
    </row>
    <row r="166" spans="1:18" s="511" customFormat="1" ht="56.25" hidden="1">
      <c r="A166" s="495">
        <v>159</v>
      </c>
      <c r="B166" s="315" t="s">
        <v>1330</v>
      </c>
      <c r="C166" s="261" t="s">
        <v>801</v>
      </c>
      <c r="D166" s="315" t="s">
        <v>1391</v>
      </c>
      <c r="E166" s="492" t="s">
        <v>1392</v>
      </c>
      <c r="F166" s="315">
        <v>4218005646</v>
      </c>
      <c r="G166" s="494" t="s">
        <v>1393</v>
      </c>
      <c r="H166" s="315">
        <v>1</v>
      </c>
      <c r="I166" s="315" t="s">
        <v>1394</v>
      </c>
      <c r="J166" s="504" t="s">
        <v>1395</v>
      </c>
      <c r="K166" s="315" t="s">
        <v>807</v>
      </c>
      <c r="L166" s="315" t="s">
        <v>1396</v>
      </c>
      <c r="M166" s="315" t="s">
        <v>807</v>
      </c>
      <c r="N166" s="315" t="s">
        <v>1396</v>
      </c>
      <c r="O166" s="315" t="s">
        <v>1394</v>
      </c>
      <c r="P166" s="315" t="s">
        <v>1360</v>
      </c>
      <c r="Q166" s="315" t="s">
        <v>345</v>
      </c>
      <c r="R166" s="315" t="s">
        <v>1339</v>
      </c>
    </row>
    <row r="167" spans="1:18" s="511" customFormat="1" ht="56.25" hidden="1">
      <c r="A167" s="495">
        <v>160</v>
      </c>
      <c r="B167" s="315" t="s">
        <v>1330</v>
      </c>
      <c r="C167" s="261" t="s">
        <v>801</v>
      </c>
      <c r="D167" s="315" t="s">
        <v>1397</v>
      </c>
      <c r="E167" s="492" t="s">
        <v>1398</v>
      </c>
      <c r="F167" s="315">
        <v>4218020651</v>
      </c>
      <c r="G167" s="494" t="s">
        <v>1399</v>
      </c>
      <c r="H167" s="315">
        <v>1</v>
      </c>
      <c r="I167" s="315" t="s">
        <v>1400</v>
      </c>
      <c r="J167" s="504" t="s">
        <v>1401</v>
      </c>
      <c r="K167" s="315" t="s">
        <v>807</v>
      </c>
      <c r="L167" s="315" t="s">
        <v>1402</v>
      </c>
      <c r="M167" s="495" t="s">
        <v>1403</v>
      </c>
      <c r="N167" s="315" t="s">
        <v>1404</v>
      </c>
      <c r="O167" s="315" t="s">
        <v>1400</v>
      </c>
      <c r="P167" s="315" t="s">
        <v>1360</v>
      </c>
      <c r="Q167" s="315" t="s">
        <v>345</v>
      </c>
      <c r="R167" s="315" t="s">
        <v>1339</v>
      </c>
    </row>
    <row r="168" spans="1:18" s="511" customFormat="1" ht="56.25" hidden="1">
      <c r="A168" s="495">
        <v>161</v>
      </c>
      <c r="B168" s="315" t="s">
        <v>1330</v>
      </c>
      <c r="C168" s="261" t="s">
        <v>801</v>
      </c>
      <c r="D168" s="315" t="s">
        <v>1405</v>
      </c>
      <c r="E168" s="492" t="s">
        <v>1406</v>
      </c>
      <c r="F168" s="315">
        <v>4218016285</v>
      </c>
      <c r="G168" s="494" t="s">
        <v>1407</v>
      </c>
      <c r="H168" s="315">
        <v>1</v>
      </c>
      <c r="I168" s="315" t="s">
        <v>1408</v>
      </c>
      <c r="J168" s="504" t="s">
        <v>1409</v>
      </c>
      <c r="K168" s="315" t="s">
        <v>807</v>
      </c>
      <c r="L168" s="315" t="s">
        <v>1410</v>
      </c>
      <c r="M168" s="315" t="s">
        <v>1411</v>
      </c>
      <c r="N168" s="315" t="s">
        <v>1412</v>
      </c>
      <c r="O168" s="315" t="s">
        <v>1408</v>
      </c>
      <c r="P168" s="315" t="s">
        <v>1360</v>
      </c>
      <c r="Q168" s="315" t="s">
        <v>345</v>
      </c>
      <c r="R168" s="315" t="s">
        <v>1339</v>
      </c>
    </row>
    <row r="169" spans="1:18" s="511" customFormat="1" ht="56.25" hidden="1">
      <c r="A169" s="495">
        <v>162</v>
      </c>
      <c r="B169" s="315" t="s">
        <v>1330</v>
      </c>
      <c r="C169" s="261" t="s">
        <v>801</v>
      </c>
      <c r="D169" s="315" t="s">
        <v>1413</v>
      </c>
      <c r="E169" s="492" t="s">
        <v>1414</v>
      </c>
      <c r="F169" s="315">
        <v>4218020676</v>
      </c>
      <c r="G169" s="494" t="s">
        <v>1415</v>
      </c>
      <c r="H169" s="315">
        <v>1</v>
      </c>
      <c r="I169" s="315" t="s">
        <v>1416</v>
      </c>
      <c r="J169" s="504" t="s">
        <v>1417</v>
      </c>
      <c r="K169" s="315" t="s">
        <v>807</v>
      </c>
      <c r="L169" s="315" t="s">
        <v>1418</v>
      </c>
      <c r="M169" s="315" t="s">
        <v>807</v>
      </c>
      <c r="N169" s="315" t="s">
        <v>1418</v>
      </c>
      <c r="O169" s="315" t="s">
        <v>1416</v>
      </c>
      <c r="P169" s="315" t="s">
        <v>1360</v>
      </c>
      <c r="Q169" s="315" t="s">
        <v>345</v>
      </c>
      <c r="R169" s="315" t="s">
        <v>1339</v>
      </c>
    </row>
    <row r="170" spans="1:18" s="511" customFormat="1" ht="67.5" hidden="1">
      <c r="A170" s="495">
        <v>163</v>
      </c>
      <c r="B170" s="315" t="s">
        <v>1330</v>
      </c>
      <c r="C170" s="261" t="s">
        <v>801</v>
      </c>
      <c r="D170" s="315" t="s">
        <v>1419</v>
      </c>
      <c r="E170" s="492" t="s">
        <v>1420</v>
      </c>
      <c r="F170" s="315">
        <v>4218020725</v>
      </c>
      <c r="G170" s="494" t="s">
        <v>1421</v>
      </c>
      <c r="H170" s="315">
        <v>1</v>
      </c>
      <c r="I170" s="315" t="s">
        <v>1422</v>
      </c>
      <c r="J170" s="504" t="s">
        <v>1423</v>
      </c>
      <c r="K170" s="315" t="s">
        <v>807</v>
      </c>
      <c r="L170" s="315" t="s">
        <v>1424</v>
      </c>
      <c r="M170" s="315" t="s">
        <v>807</v>
      </c>
      <c r="N170" s="315" t="s">
        <v>1424</v>
      </c>
      <c r="O170" s="315" t="s">
        <v>1422</v>
      </c>
      <c r="P170" s="315" t="s">
        <v>1360</v>
      </c>
      <c r="Q170" s="315" t="s">
        <v>345</v>
      </c>
      <c r="R170" s="315" t="s">
        <v>1339</v>
      </c>
    </row>
    <row r="171" spans="1:18" s="511" customFormat="1" ht="56.25" hidden="1">
      <c r="A171" s="495">
        <v>164</v>
      </c>
      <c r="B171" s="315" t="s">
        <v>1330</v>
      </c>
      <c r="C171" s="261" t="s">
        <v>801</v>
      </c>
      <c r="D171" s="315" t="s">
        <v>1425</v>
      </c>
      <c r="E171" s="492" t="s">
        <v>1426</v>
      </c>
      <c r="F171" s="315">
        <v>4218020740</v>
      </c>
      <c r="G171" s="494" t="s">
        <v>1427</v>
      </c>
      <c r="H171" s="315">
        <v>1</v>
      </c>
      <c r="I171" s="315" t="s">
        <v>1428</v>
      </c>
      <c r="J171" s="504" t="s">
        <v>1429</v>
      </c>
      <c r="K171" s="315" t="s">
        <v>807</v>
      </c>
      <c r="L171" s="315" t="s">
        <v>1372</v>
      </c>
      <c r="M171" s="315" t="s">
        <v>807</v>
      </c>
      <c r="N171" s="315" t="s">
        <v>1372</v>
      </c>
      <c r="O171" s="315" t="s">
        <v>1428</v>
      </c>
      <c r="P171" s="315" t="s">
        <v>1360</v>
      </c>
      <c r="Q171" s="315" t="s">
        <v>345</v>
      </c>
      <c r="R171" s="315" t="s">
        <v>1339</v>
      </c>
    </row>
    <row r="172" spans="1:18" s="511" customFormat="1" ht="56.25" hidden="1">
      <c r="A172" s="495">
        <v>165</v>
      </c>
      <c r="B172" s="315" t="s">
        <v>1330</v>
      </c>
      <c r="C172" s="261" t="s">
        <v>801</v>
      </c>
      <c r="D172" s="315" t="s">
        <v>1430</v>
      </c>
      <c r="E172" s="492" t="s">
        <v>1431</v>
      </c>
      <c r="F172" s="315">
        <v>4218020764</v>
      </c>
      <c r="G172" s="494" t="s">
        <v>1432</v>
      </c>
      <c r="H172" s="315">
        <v>1</v>
      </c>
      <c r="I172" s="315" t="s">
        <v>1433</v>
      </c>
      <c r="J172" s="504" t="s">
        <v>1434</v>
      </c>
      <c r="K172" s="315" t="s">
        <v>807</v>
      </c>
      <c r="L172" s="315" t="s">
        <v>1435</v>
      </c>
      <c r="M172" s="315" t="s">
        <v>807</v>
      </c>
      <c r="N172" s="315" t="s">
        <v>1435</v>
      </c>
      <c r="O172" s="315" t="s">
        <v>1433</v>
      </c>
      <c r="P172" s="315" t="s">
        <v>1360</v>
      </c>
      <c r="Q172" s="315" t="s">
        <v>345</v>
      </c>
      <c r="R172" s="315" t="s">
        <v>1339</v>
      </c>
    </row>
    <row r="173" spans="1:18" s="511" customFormat="1" ht="56.25" hidden="1">
      <c r="A173" s="495">
        <v>166</v>
      </c>
      <c r="B173" s="315" t="s">
        <v>1330</v>
      </c>
      <c r="C173" s="261" t="s">
        <v>801</v>
      </c>
      <c r="D173" s="315" t="s">
        <v>1436</v>
      </c>
      <c r="E173" s="492" t="s">
        <v>1437</v>
      </c>
      <c r="F173" s="315">
        <v>4218021140</v>
      </c>
      <c r="G173" s="494" t="s">
        <v>1438</v>
      </c>
      <c r="H173" s="315">
        <v>1</v>
      </c>
      <c r="I173" s="315" t="s">
        <v>1439</v>
      </c>
      <c r="J173" s="504" t="s">
        <v>1440</v>
      </c>
      <c r="K173" s="315" t="s">
        <v>807</v>
      </c>
      <c r="L173" s="315" t="s">
        <v>1441</v>
      </c>
      <c r="M173" s="315" t="s">
        <v>1442</v>
      </c>
      <c r="N173" s="315" t="s">
        <v>1443</v>
      </c>
      <c r="O173" s="315" t="s">
        <v>1439</v>
      </c>
      <c r="P173" s="315" t="s">
        <v>1360</v>
      </c>
      <c r="Q173" s="315" t="s">
        <v>345</v>
      </c>
      <c r="R173" s="315" t="s">
        <v>1339</v>
      </c>
    </row>
    <row r="174" spans="1:18" s="511" customFormat="1" ht="56.25" hidden="1">
      <c r="A174" s="495">
        <v>167</v>
      </c>
      <c r="B174" s="315" t="s">
        <v>1330</v>
      </c>
      <c r="C174" s="261" t="s">
        <v>801</v>
      </c>
      <c r="D174" s="315" t="s">
        <v>1444</v>
      </c>
      <c r="E174" s="492" t="s">
        <v>1445</v>
      </c>
      <c r="F174" s="315">
        <v>4218020796</v>
      </c>
      <c r="G174" s="494" t="s">
        <v>1446</v>
      </c>
      <c r="H174" s="315">
        <v>1</v>
      </c>
      <c r="I174" s="315" t="s">
        <v>1447</v>
      </c>
      <c r="J174" s="504" t="s">
        <v>1448</v>
      </c>
      <c r="K174" s="315" t="s">
        <v>807</v>
      </c>
      <c r="L174" s="315" t="s">
        <v>1449</v>
      </c>
      <c r="M174" s="315" t="s">
        <v>807</v>
      </c>
      <c r="N174" s="315" t="s">
        <v>1449</v>
      </c>
      <c r="O174" s="315" t="s">
        <v>1447</v>
      </c>
      <c r="P174" s="315" t="s">
        <v>1360</v>
      </c>
      <c r="Q174" s="315" t="s">
        <v>345</v>
      </c>
      <c r="R174" s="315" t="s">
        <v>1339</v>
      </c>
    </row>
    <row r="175" spans="1:18" s="511" customFormat="1" ht="56.25" hidden="1">
      <c r="A175" s="495">
        <v>168</v>
      </c>
      <c r="B175" s="315" t="s">
        <v>1330</v>
      </c>
      <c r="C175" s="261" t="s">
        <v>801</v>
      </c>
      <c r="D175" s="315" t="s">
        <v>1450</v>
      </c>
      <c r="E175" s="492" t="s">
        <v>1451</v>
      </c>
      <c r="F175" s="315">
        <v>4218020838</v>
      </c>
      <c r="G175" s="494" t="s">
        <v>1452</v>
      </c>
      <c r="H175" s="315">
        <v>1</v>
      </c>
      <c r="I175" s="315" t="s">
        <v>1453</v>
      </c>
      <c r="J175" s="504" t="s">
        <v>1454</v>
      </c>
      <c r="K175" s="315" t="s">
        <v>807</v>
      </c>
      <c r="L175" s="315" t="s">
        <v>1455</v>
      </c>
      <c r="M175" s="315" t="s">
        <v>807</v>
      </c>
      <c r="N175" s="315" t="s">
        <v>1455</v>
      </c>
      <c r="O175" s="315" t="s">
        <v>1453</v>
      </c>
      <c r="P175" s="315" t="s">
        <v>1338</v>
      </c>
      <c r="Q175" s="315" t="s">
        <v>345</v>
      </c>
      <c r="R175" s="315" t="s">
        <v>1339</v>
      </c>
    </row>
    <row r="176" spans="1:18" s="511" customFormat="1" ht="56.25" hidden="1">
      <c r="A176" s="495">
        <v>169</v>
      </c>
      <c r="B176" s="315" t="s">
        <v>1330</v>
      </c>
      <c r="C176" s="261" t="s">
        <v>801</v>
      </c>
      <c r="D176" s="315" t="s">
        <v>1456</v>
      </c>
      <c r="E176" s="492" t="s">
        <v>1457</v>
      </c>
      <c r="F176" s="315">
        <v>4218005477</v>
      </c>
      <c r="G176" s="494" t="s">
        <v>1458</v>
      </c>
      <c r="H176" s="315">
        <v>1</v>
      </c>
      <c r="I176" s="315" t="s">
        <v>1459</v>
      </c>
      <c r="J176" s="504" t="s">
        <v>1460</v>
      </c>
      <c r="K176" s="315" t="s">
        <v>807</v>
      </c>
      <c r="L176" s="315" t="s">
        <v>1461</v>
      </c>
      <c r="M176" s="315" t="s">
        <v>807</v>
      </c>
      <c r="N176" s="315" t="s">
        <v>1461</v>
      </c>
      <c r="O176" s="315" t="s">
        <v>1459</v>
      </c>
      <c r="P176" s="315" t="s">
        <v>1360</v>
      </c>
      <c r="Q176" s="315" t="s">
        <v>345</v>
      </c>
      <c r="R176" s="315" t="s">
        <v>1339</v>
      </c>
    </row>
    <row r="177" spans="1:18" s="511" customFormat="1" ht="56.25" hidden="1">
      <c r="A177" s="495">
        <v>170</v>
      </c>
      <c r="B177" s="315" t="s">
        <v>1330</v>
      </c>
      <c r="C177" s="261" t="s">
        <v>801</v>
      </c>
      <c r="D177" s="315" t="s">
        <v>1462</v>
      </c>
      <c r="E177" s="492" t="s">
        <v>1463</v>
      </c>
      <c r="F177" s="315">
        <v>4218020700</v>
      </c>
      <c r="G177" s="494" t="s">
        <v>1464</v>
      </c>
      <c r="H177" s="315">
        <v>1</v>
      </c>
      <c r="I177" s="315" t="s">
        <v>1465</v>
      </c>
      <c r="J177" s="504" t="s">
        <v>1466</v>
      </c>
      <c r="K177" s="315" t="s">
        <v>807</v>
      </c>
      <c r="L177" s="315" t="s">
        <v>1467</v>
      </c>
      <c r="M177" s="315" t="s">
        <v>807</v>
      </c>
      <c r="N177" s="315" t="s">
        <v>1467</v>
      </c>
      <c r="O177" s="315" t="s">
        <v>1465</v>
      </c>
      <c r="P177" s="315" t="s">
        <v>1360</v>
      </c>
      <c r="Q177" s="315" t="s">
        <v>345</v>
      </c>
      <c r="R177" s="315" t="s">
        <v>1339</v>
      </c>
    </row>
    <row r="178" spans="1:18" s="511" customFormat="1" ht="56.25" hidden="1">
      <c r="A178" s="495">
        <v>171</v>
      </c>
      <c r="B178" s="315" t="s">
        <v>1330</v>
      </c>
      <c r="C178" s="261" t="s">
        <v>801</v>
      </c>
      <c r="D178" s="315" t="s">
        <v>1468</v>
      </c>
      <c r="E178" s="492" t="s">
        <v>1469</v>
      </c>
      <c r="F178" s="315">
        <v>4218020570</v>
      </c>
      <c r="G178" s="494" t="s">
        <v>1470</v>
      </c>
      <c r="H178" s="315">
        <v>1</v>
      </c>
      <c r="I178" s="315" t="s">
        <v>1471</v>
      </c>
      <c r="J178" s="504" t="s">
        <v>1472</v>
      </c>
      <c r="K178" s="315" t="s">
        <v>807</v>
      </c>
      <c r="L178" s="315" t="s">
        <v>1473</v>
      </c>
      <c r="M178" s="315" t="s">
        <v>807</v>
      </c>
      <c r="N178" s="315" t="s">
        <v>1473</v>
      </c>
      <c r="O178" s="315" t="s">
        <v>1471</v>
      </c>
      <c r="P178" s="315" t="s">
        <v>1360</v>
      </c>
      <c r="Q178" s="315" t="s">
        <v>345</v>
      </c>
      <c r="R178" s="315" t="s">
        <v>1339</v>
      </c>
    </row>
    <row r="179" spans="1:18" s="511" customFormat="1" ht="56.25" hidden="1">
      <c r="A179" s="495">
        <v>172</v>
      </c>
      <c r="B179" s="315" t="s">
        <v>1330</v>
      </c>
      <c r="C179" s="261" t="s">
        <v>801</v>
      </c>
      <c r="D179" s="315" t="s">
        <v>1474</v>
      </c>
      <c r="E179" s="492" t="s">
        <v>1475</v>
      </c>
      <c r="F179" s="315">
        <v>4218020806</v>
      </c>
      <c r="G179" s="494" t="s">
        <v>1476</v>
      </c>
      <c r="H179" s="315">
        <v>1</v>
      </c>
      <c r="I179" s="315" t="s">
        <v>1477</v>
      </c>
      <c r="J179" s="504" t="s">
        <v>1478</v>
      </c>
      <c r="K179" s="315" t="s">
        <v>807</v>
      </c>
      <c r="L179" s="315" t="s">
        <v>1479</v>
      </c>
      <c r="M179" s="315" t="s">
        <v>807</v>
      </c>
      <c r="N179" s="315" t="s">
        <v>1479</v>
      </c>
      <c r="O179" s="315" t="s">
        <v>1477</v>
      </c>
      <c r="P179" s="315" t="s">
        <v>1360</v>
      </c>
      <c r="Q179" s="315" t="s">
        <v>345</v>
      </c>
      <c r="R179" s="315" t="s">
        <v>1339</v>
      </c>
    </row>
    <row r="180" spans="1:18" s="511" customFormat="1" ht="56.25" hidden="1">
      <c r="A180" s="495">
        <v>173</v>
      </c>
      <c r="B180" s="315" t="s">
        <v>1330</v>
      </c>
      <c r="C180" s="261" t="s">
        <v>801</v>
      </c>
      <c r="D180" s="315" t="s">
        <v>1480</v>
      </c>
      <c r="E180" s="492" t="s">
        <v>1481</v>
      </c>
      <c r="F180" s="315">
        <v>4218020732</v>
      </c>
      <c r="G180" s="494" t="s">
        <v>1482</v>
      </c>
      <c r="H180" s="315">
        <v>1</v>
      </c>
      <c r="I180" s="315" t="s">
        <v>1483</v>
      </c>
      <c r="J180" s="504" t="s">
        <v>1484</v>
      </c>
      <c r="K180" s="315" t="s">
        <v>807</v>
      </c>
      <c r="L180" s="315" t="s">
        <v>1485</v>
      </c>
      <c r="M180" s="315" t="s">
        <v>807</v>
      </c>
      <c r="N180" s="315" t="s">
        <v>1485</v>
      </c>
      <c r="O180" s="315" t="s">
        <v>1483</v>
      </c>
      <c r="P180" s="315" t="s">
        <v>1360</v>
      </c>
      <c r="Q180" s="315" t="s">
        <v>345</v>
      </c>
      <c r="R180" s="315" t="s">
        <v>1339</v>
      </c>
    </row>
    <row r="181" spans="1:18" s="511" customFormat="1" ht="56.25" hidden="1">
      <c r="A181" s="495">
        <v>174</v>
      </c>
      <c r="B181" s="315" t="s">
        <v>1330</v>
      </c>
      <c r="C181" s="261" t="s">
        <v>801</v>
      </c>
      <c r="D181" s="315" t="s">
        <v>1486</v>
      </c>
      <c r="E181" s="492" t="s">
        <v>1487</v>
      </c>
      <c r="F181" s="315">
        <v>4218010678</v>
      </c>
      <c r="G181" s="494" t="s">
        <v>1488</v>
      </c>
      <c r="H181" s="315">
        <v>1</v>
      </c>
      <c r="I181" s="315" t="s">
        <v>1489</v>
      </c>
      <c r="J181" s="504" t="s">
        <v>1490</v>
      </c>
      <c r="K181" s="315" t="s">
        <v>807</v>
      </c>
      <c r="L181" s="315" t="s">
        <v>1491</v>
      </c>
      <c r="M181" s="315" t="s">
        <v>807</v>
      </c>
      <c r="N181" s="315" t="s">
        <v>1491</v>
      </c>
      <c r="O181" s="315" t="s">
        <v>1489</v>
      </c>
      <c r="P181" s="315" t="s">
        <v>1338</v>
      </c>
      <c r="Q181" s="315" t="s">
        <v>345</v>
      </c>
      <c r="R181" s="315" t="s">
        <v>1339</v>
      </c>
    </row>
    <row r="182" spans="1:18" s="511" customFormat="1" ht="56.25" hidden="1">
      <c r="A182" s="495">
        <v>175</v>
      </c>
      <c r="B182" s="315" t="s">
        <v>1330</v>
      </c>
      <c r="C182" s="261" t="s">
        <v>801</v>
      </c>
      <c r="D182" s="315" t="s">
        <v>1492</v>
      </c>
      <c r="E182" s="492" t="s">
        <v>1493</v>
      </c>
      <c r="F182" s="315">
        <v>4218020683</v>
      </c>
      <c r="G182" s="494" t="s">
        <v>1494</v>
      </c>
      <c r="H182" s="315">
        <v>1</v>
      </c>
      <c r="I182" s="315" t="s">
        <v>1495</v>
      </c>
      <c r="J182" s="504" t="s">
        <v>1496</v>
      </c>
      <c r="K182" s="315" t="s">
        <v>807</v>
      </c>
      <c r="L182" s="315" t="s">
        <v>1497</v>
      </c>
      <c r="M182" s="315" t="s">
        <v>1498</v>
      </c>
      <c r="N182" s="315" t="s">
        <v>1499</v>
      </c>
      <c r="O182" s="315" t="s">
        <v>1495</v>
      </c>
      <c r="P182" s="315" t="s">
        <v>1360</v>
      </c>
      <c r="Q182" s="315" t="s">
        <v>345</v>
      </c>
      <c r="R182" s="315" t="s">
        <v>1339</v>
      </c>
    </row>
    <row r="183" spans="1:18" s="511" customFormat="1" ht="56.25" hidden="1">
      <c r="A183" s="495">
        <v>176</v>
      </c>
      <c r="B183" s="315" t="s">
        <v>1330</v>
      </c>
      <c r="C183" s="261" t="s">
        <v>801</v>
      </c>
      <c r="D183" s="315" t="s">
        <v>1500</v>
      </c>
      <c r="E183" s="492" t="s">
        <v>1501</v>
      </c>
      <c r="F183" s="315">
        <v>4218023003</v>
      </c>
      <c r="G183" s="494" t="s">
        <v>1502</v>
      </c>
      <c r="H183" s="315">
        <v>1</v>
      </c>
      <c r="I183" s="315" t="s">
        <v>1503</v>
      </c>
      <c r="J183" s="504" t="s">
        <v>1504</v>
      </c>
      <c r="K183" s="315" t="s">
        <v>807</v>
      </c>
      <c r="L183" s="315" t="s">
        <v>1505</v>
      </c>
      <c r="M183" s="315" t="s">
        <v>807</v>
      </c>
      <c r="N183" s="315" t="s">
        <v>1505</v>
      </c>
      <c r="O183" s="315" t="s">
        <v>1503</v>
      </c>
      <c r="P183" s="315" t="s">
        <v>1338</v>
      </c>
      <c r="Q183" s="315" t="s">
        <v>345</v>
      </c>
      <c r="R183" s="315" t="s">
        <v>1339</v>
      </c>
    </row>
    <row r="184" spans="1:18" s="511" customFormat="1" ht="56.25" hidden="1">
      <c r="A184" s="495">
        <v>177</v>
      </c>
      <c r="B184" s="315" t="s">
        <v>1330</v>
      </c>
      <c r="C184" s="261" t="s">
        <v>801</v>
      </c>
      <c r="D184" s="315" t="s">
        <v>1506</v>
      </c>
      <c r="E184" s="492" t="s">
        <v>1507</v>
      </c>
      <c r="F184" s="315">
        <v>4218020595</v>
      </c>
      <c r="G184" s="494" t="s">
        <v>1508</v>
      </c>
      <c r="H184" s="315">
        <v>1</v>
      </c>
      <c r="I184" s="315" t="s">
        <v>1509</v>
      </c>
      <c r="J184" s="504" t="s">
        <v>1510</v>
      </c>
      <c r="K184" s="315" t="s">
        <v>807</v>
      </c>
      <c r="L184" s="315" t="s">
        <v>1511</v>
      </c>
      <c r="M184" s="315" t="s">
        <v>807</v>
      </c>
      <c r="N184" s="315" t="s">
        <v>1511</v>
      </c>
      <c r="O184" s="315" t="s">
        <v>1509</v>
      </c>
      <c r="P184" s="315" t="s">
        <v>1360</v>
      </c>
      <c r="Q184" s="315" t="s">
        <v>345</v>
      </c>
      <c r="R184" s="315" t="s">
        <v>1339</v>
      </c>
    </row>
    <row r="185" spans="1:18" s="511" customFormat="1" ht="56.25" hidden="1">
      <c r="A185" s="495">
        <v>178</v>
      </c>
      <c r="B185" s="315" t="s">
        <v>1330</v>
      </c>
      <c r="C185" s="261" t="s">
        <v>801</v>
      </c>
      <c r="D185" s="315" t="s">
        <v>1512</v>
      </c>
      <c r="E185" s="492" t="s">
        <v>1513</v>
      </c>
      <c r="F185" s="315">
        <v>4218012322</v>
      </c>
      <c r="G185" s="494" t="s">
        <v>1514</v>
      </c>
      <c r="H185" s="315">
        <v>1</v>
      </c>
      <c r="I185" s="315" t="s">
        <v>1515</v>
      </c>
      <c r="J185" s="504" t="s">
        <v>1516</v>
      </c>
      <c r="K185" s="315" t="s">
        <v>807</v>
      </c>
      <c r="L185" s="315" t="s">
        <v>1517</v>
      </c>
      <c r="M185" s="315" t="s">
        <v>1411</v>
      </c>
      <c r="N185" s="315" t="s">
        <v>1518</v>
      </c>
      <c r="O185" s="315" t="s">
        <v>1515</v>
      </c>
      <c r="P185" s="315" t="s">
        <v>1338</v>
      </c>
      <c r="Q185" s="315" t="s">
        <v>345</v>
      </c>
      <c r="R185" s="315" t="s">
        <v>1339</v>
      </c>
    </row>
    <row r="186" spans="1:18" s="511" customFormat="1" ht="56.25" hidden="1">
      <c r="A186" s="495">
        <v>179</v>
      </c>
      <c r="B186" s="315" t="s">
        <v>1330</v>
      </c>
      <c r="C186" s="261" t="s">
        <v>801</v>
      </c>
      <c r="D186" s="315" t="s">
        <v>1519</v>
      </c>
      <c r="E186" s="492" t="s">
        <v>1520</v>
      </c>
      <c r="F186" s="315">
        <v>4218018596</v>
      </c>
      <c r="G186" s="494" t="s">
        <v>1521</v>
      </c>
      <c r="H186" s="315">
        <v>1</v>
      </c>
      <c r="I186" s="315" t="s">
        <v>1522</v>
      </c>
      <c r="J186" s="504" t="s">
        <v>1523</v>
      </c>
      <c r="K186" s="315" t="s">
        <v>421</v>
      </c>
      <c r="L186" s="315" t="s">
        <v>1524</v>
      </c>
      <c r="M186" s="315" t="s">
        <v>1525</v>
      </c>
      <c r="N186" s="315" t="s">
        <v>1526</v>
      </c>
      <c r="O186" s="315" t="s">
        <v>1522</v>
      </c>
      <c r="P186" s="315" t="s">
        <v>1360</v>
      </c>
      <c r="Q186" s="315" t="s">
        <v>345</v>
      </c>
      <c r="R186" s="315" t="s">
        <v>1339</v>
      </c>
    </row>
    <row r="187" spans="1:18" s="511" customFormat="1" ht="56.25" hidden="1">
      <c r="A187" s="495">
        <v>180</v>
      </c>
      <c r="B187" s="315" t="s">
        <v>1330</v>
      </c>
      <c r="C187" s="261" t="s">
        <v>801</v>
      </c>
      <c r="D187" s="315" t="s">
        <v>1527</v>
      </c>
      <c r="E187" s="492" t="s">
        <v>1528</v>
      </c>
      <c r="F187" s="315">
        <v>4218019504</v>
      </c>
      <c r="G187" s="494" t="s">
        <v>1529</v>
      </c>
      <c r="H187" s="315">
        <v>1</v>
      </c>
      <c r="I187" s="315" t="s">
        <v>1530</v>
      </c>
      <c r="J187" s="504" t="s">
        <v>1531</v>
      </c>
      <c r="K187" s="315" t="s">
        <v>421</v>
      </c>
      <c r="L187" s="315" t="s">
        <v>1532</v>
      </c>
      <c r="M187" s="315" t="s">
        <v>1533</v>
      </c>
      <c r="N187" s="315" t="s">
        <v>1534</v>
      </c>
      <c r="O187" s="315" t="s">
        <v>1530</v>
      </c>
      <c r="P187" s="315" t="s">
        <v>1360</v>
      </c>
      <c r="Q187" s="315" t="s">
        <v>345</v>
      </c>
      <c r="R187" s="315" t="s">
        <v>1339</v>
      </c>
    </row>
    <row r="188" spans="1:18" s="511" customFormat="1" ht="56.25" hidden="1">
      <c r="A188" s="495">
        <v>181</v>
      </c>
      <c r="B188" s="315" t="s">
        <v>1330</v>
      </c>
      <c r="C188" s="261" t="s">
        <v>801</v>
      </c>
      <c r="D188" s="315" t="s">
        <v>1535</v>
      </c>
      <c r="E188" s="492" t="s">
        <v>1536</v>
      </c>
      <c r="F188" s="315">
        <v>4218016630</v>
      </c>
      <c r="G188" s="494" t="s">
        <v>1537</v>
      </c>
      <c r="H188" s="315">
        <v>1</v>
      </c>
      <c r="I188" s="315" t="s">
        <v>1538</v>
      </c>
      <c r="J188" s="504" t="s">
        <v>1539</v>
      </c>
      <c r="K188" s="315" t="s">
        <v>421</v>
      </c>
      <c r="L188" s="315" t="s">
        <v>1540</v>
      </c>
      <c r="M188" s="315" t="s">
        <v>1541</v>
      </c>
      <c r="N188" s="315" t="s">
        <v>1542</v>
      </c>
      <c r="O188" s="315" t="s">
        <v>1538</v>
      </c>
      <c r="P188" s="315" t="s">
        <v>1360</v>
      </c>
      <c r="Q188" s="315" t="s">
        <v>345</v>
      </c>
      <c r="R188" s="315" t="s">
        <v>1339</v>
      </c>
    </row>
    <row r="189" spans="1:18" s="511" customFormat="1" ht="56.25" hidden="1">
      <c r="A189" s="495">
        <v>182</v>
      </c>
      <c r="B189" s="315" t="s">
        <v>1330</v>
      </c>
      <c r="C189" s="261" t="s">
        <v>801</v>
      </c>
      <c r="D189" s="315" t="s">
        <v>1543</v>
      </c>
      <c r="E189" s="494" t="s">
        <v>1544</v>
      </c>
      <c r="F189" s="315">
        <v>4218016817</v>
      </c>
      <c r="G189" s="494" t="s">
        <v>1545</v>
      </c>
      <c r="H189" s="315">
        <v>1</v>
      </c>
      <c r="I189" s="315" t="s">
        <v>1546</v>
      </c>
      <c r="J189" s="504" t="s">
        <v>1547</v>
      </c>
      <c r="K189" s="315" t="s">
        <v>421</v>
      </c>
      <c r="L189" s="315" t="s">
        <v>1548</v>
      </c>
      <c r="M189" s="315" t="s">
        <v>421</v>
      </c>
      <c r="N189" s="315" t="s">
        <v>1548</v>
      </c>
      <c r="O189" s="315" t="s">
        <v>1546</v>
      </c>
      <c r="P189" s="315" t="s">
        <v>1360</v>
      </c>
      <c r="Q189" s="315" t="s">
        <v>345</v>
      </c>
      <c r="R189" s="315" t="s">
        <v>1339</v>
      </c>
    </row>
    <row r="190" spans="1:18" s="511" customFormat="1" ht="56.25" hidden="1">
      <c r="A190" s="495">
        <v>183</v>
      </c>
      <c r="B190" s="315" t="s">
        <v>1330</v>
      </c>
      <c r="C190" s="261" t="s">
        <v>801</v>
      </c>
      <c r="D190" s="315" t="s">
        <v>1549</v>
      </c>
      <c r="E190" s="492" t="s">
        <v>1550</v>
      </c>
      <c r="F190" s="315">
        <v>4218016831</v>
      </c>
      <c r="G190" s="494" t="s">
        <v>1551</v>
      </c>
      <c r="H190" s="315">
        <v>1</v>
      </c>
      <c r="I190" s="315" t="s">
        <v>1552</v>
      </c>
      <c r="J190" s="504" t="s">
        <v>1553</v>
      </c>
      <c r="K190" s="315" t="s">
        <v>421</v>
      </c>
      <c r="L190" s="315" t="s">
        <v>1554</v>
      </c>
      <c r="M190" s="315" t="s">
        <v>1555</v>
      </c>
      <c r="N190" s="315" t="s">
        <v>1556</v>
      </c>
      <c r="O190" s="315" t="s">
        <v>1552</v>
      </c>
      <c r="P190" s="315" t="s">
        <v>1360</v>
      </c>
      <c r="Q190" s="315" t="s">
        <v>345</v>
      </c>
      <c r="R190" s="315" t="s">
        <v>1339</v>
      </c>
    </row>
    <row r="191" spans="1:18" s="511" customFormat="1" ht="56.25" hidden="1">
      <c r="A191" s="495">
        <v>184</v>
      </c>
      <c r="B191" s="315" t="s">
        <v>1330</v>
      </c>
      <c r="C191" s="261" t="s">
        <v>801</v>
      </c>
      <c r="D191" s="315" t="s">
        <v>1557</v>
      </c>
      <c r="E191" s="492" t="s">
        <v>1558</v>
      </c>
      <c r="F191" s="315">
        <v>4218011960</v>
      </c>
      <c r="G191" s="494" t="s">
        <v>1559</v>
      </c>
      <c r="H191" s="315">
        <v>1</v>
      </c>
      <c r="I191" s="315" t="s">
        <v>1560</v>
      </c>
      <c r="J191" s="504" t="s">
        <v>1561</v>
      </c>
      <c r="K191" s="315" t="s">
        <v>421</v>
      </c>
      <c r="L191" s="315" t="s">
        <v>1562</v>
      </c>
      <c r="M191" s="315" t="s">
        <v>421</v>
      </c>
      <c r="N191" s="315" t="s">
        <v>1562</v>
      </c>
      <c r="O191" s="315" t="s">
        <v>1560</v>
      </c>
      <c r="P191" s="315" t="s">
        <v>1338</v>
      </c>
      <c r="Q191" s="315" t="s">
        <v>345</v>
      </c>
      <c r="R191" s="315" t="s">
        <v>1339</v>
      </c>
    </row>
    <row r="192" spans="1:18" s="511" customFormat="1" ht="56.25" hidden="1">
      <c r="A192" s="495">
        <v>185</v>
      </c>
      <c r="B192" s="315" t="s">
        <v>1330</v>
      </c>
      <c r="C192" s="261" t="s">
        <v>801</v>
      </c>
      <c r="D192" s="315" t="s">
        <v>1563</v>
      </c>
      <c r="E192" s="492" t="s">
        <v>1564</v>
      </c>
      <c r="F192" s="315">
        <v>4218017722</v>
      </c>
      <c r="G192" s="494" t="s">
        <v>1565</v>
      </c>
      <c r="H192" s="315">
        <v>1</v>
      </c>
      <c r="I192" s="315" t="s">
        <v>1566</v>
      </c>
      <c r="J192" s="504" t="s">
        <v>1567</v>
      </c>
      <c r="K192" s="315" t="s">
        <v>421</v>
      </c>
      <c r="L192" s="315" t="s">
        <v>1568</v>
      </c>
      <c r="M192" s="315" t="s">
        <v>1569</v>
      </c>
      <c r="N192" s="315" t="s">
        <v>1570</v>
      </c>
      <c r="O192" s="315" t="s">
        <v>1571</v>
      </c>
      <c r="P192" s="315" t="s">
        <v>1338</v>
      </c>
      <c r="Q192" s="315" t="s">
        <v>345</v>
      </c>
      <c r="R192" s="315" t="s">
        <v>1339</v>
      </c>
    </row>
    <row r="193" spans="1:18" s="511" customFormat="1" ht="56.25" hidden="1">
      <c r="A193" s="495">
        <v>186</v>
      </c>
      <c r="B193" s="315" t="s">
        <v>1330</v>
      </c>
      <c r="C193" s="261" t="s">
        <v>801</v>
      </c>
      <c r="D193" s="315" t="s">
        <v>1572</v>
      </c>
      <c r="E193" s="492" t="s">
        <v>1573</v>
      </c>
      <c r="F193" s="315">
        <v>4218018620</v>
      </c>
      <c r="G193" s="494" t="s">
        <v>1574</v>
      </c>
      <c r="H193" s="315">
        <v>1</v>
      </c>
      <c r="I193" s="315" t="s">
        <v>1566</v>
      </c>
      <c r="J193" s="504" t="s">
        <v>1575</v>
      </c>
      <c r="K193" s="315" t="s">
        <v>421</v>
      </c>
      <c r="L193" s="315" t="s">
        <v>1576</v>
      </c>
      <c r="M193" s="315" t="s">
        <v>1577</v>
      </c>
      <c r="N193" s="315" t="s">
        <v>1578</v>
      </c>
      <c r="O193" s="315" t="s">
        <v>1566</v>
      </c>
      <c r="P193" s="315" t="s">
        <v>1360</v>
      </c>
      <c r="Q193" s="315" t="s">
        <v>345</v>
      </c>
      <c r="R193" s="315" t="s">
        <v>1339</v>
      </c>
    </row>
    <row r="194" spans="1:18" s="511" customFormat="1" ht="56.25" hidden="1">
      <c r="A194" s="495">
        <v>187</v>
      </c>
      <c r="B194" s="315" t="s">
        <v>1330</v>
      </c>
      <c r="C194" s="261" t="s">
        <v>801</v>
      </c>
      <c r="D194" s="315" t="s">
        <v>1579</v>
      </c>
      <c r="E194" s="492" t="s">
        <v>1580</v>
      </c>
      <c r="F194" s="315">
        <v>4218020059</v>
      </c>
      <c r="G194" s="494" t="s">
        <v>1581</v>
      </c>
      <c r="H194" s="315">
        <v>1</v>
      </c>
      <c r="I194" s="315" t="s">
        <v>1582</v>
      </c>
      <c r="J194" s="504" t="s">
        <v>1583</v>
      </c>
      <c r="K194" s="315" t="s">
        <v>421</v>
      </c>
      <c r="L194" s="315" t="s">
        <v>1584</v>
      </c>
      <c r="M194" s="315" t="s">
        <v>1585</v>
      </c>
      <c r="N194" s="315" t="s">
        <v>1586</v>
      </c>
      <c r="O194" s="315" t="s">
        <v>1582</v>
      </c>
      <c r="P194" s="315" t="s">
        <v>1360</v>
      </c>
      <c r="Q194" s="315" t="s">
        <v>345</v>
      </c>
      <c r="R194" s="315" t="s">
        <v>1339</v>
      </c>
    </row>
    <row r="195" spans="1:18" s="511" customFormat="1" ht="56.25" hidden="1">
      <c r="A195" s="495">
        <v>188</v>
      </c>
      <c r="B195" s="315" t="s">
        <v>1330</v>
      </c>
      <c r="C195" s="261" t="s">
        <v>801</v>
      </c>
      <c r="D195" s="315" t="s">
        <v>1587</v>
      </c>
      <c r="E195" s="492" t="s">
        <v>1588</v>
      </c>
      <c r="F195" s="315">
        <v>4218019462</v>
      </c>
      <c r="G195" s="494" t="s">
        <v>1589</v>
      </c>
      <c r="H195" s="315">
        <v>1</v>
      </c>
      <c r="I195" s="315" t="s">
        <v>1590</v>
      </c>
      <c r="J195" s="504" t="s">
        <v>1591</v>
      </c>
      <c r="K195" s="315" t="s">
        <v>421</v>
      </c>
      <c r="L195" s="315" t="s">
        <v>1592</v>
      </c>
      <c r="M195" s="315" t="s">
        <v>421</v>
      </c>
      <c r="N195" s="315" t="s">
        <v>1592</v>
      </c>
      <c r="O195" s="315" t="s">
        <v>1590</v>
      </c>
      <c r="P195" s="315" t="s">
        <v>1360</v>
      </c>
      <c r="Q195" s="315" t="s">
        <v>345</v>
      </c>
      <c r="R195" s="315" t="s">
        <v>1339</v>
      </c>
    </row>
    <row r="196" spans="1:18" s="511" customFormat="1" ht="56.25" hidden="1">
      <c r="A196" s="495">
        <v>189</v>
      </c>
      <c r="B196" s="315" t="s">
        <v>1330</v>
      </c>
      <c r="C196" s="261" t="s">
        <v>801</v>
      </c>
      <c r="D196" s="315" t="s">
        <v>1593</v>
      </c>
      <c r="E196" s="492" t="s">
        <v>1594</v>
      </c>
      <c r="F196" s="315">
        <v>4218018589</v>
      </c>
      <c r="G196" s="494" t="s">
        <v>1595</v>
      </c>
      <c r="H196" s="315">
        <v>1</v>
      </c>
      <c r="I196" s="315" t="s">
        <v>1596</v>
      </c>
      <c r="J196" s="504" t="s">
        <v>1597</v>
      </c>
      <c r="K196" s="315" t="s">
        <v>421</v>
      </c>
      <c r="L196" s="315" t="s">
        <v>1598</v>
      </c>
      <c r="M196" s="315" t="s">
        <v>1577</v>
      </c>
      <c r="N196" s="315" t="s">
        <v>1599</v>
      </c>
      <c r="O196" s="315" t="s">
        <v>1596</v>
      </c>
      <c r="P196" s="315" t="s">
        <v>1360</v>
      </c>
      <c r="Q196" s="315" t="s">
        <v>345</v>
      </c>
      <c r="R196" s="315" t="s">
        <v>1339</v>
      </c>
    </row>
    <row r="197" spans="1:18" s="511" customFormat="1" ht="56.25" hidden="1">
      <c r="A197" s="495">
        <v>190</v>
      </c>
      <c r="B197" s="315" t="s">
        <v>1330</v>
      </c>
      <c r="C197" s="261" t="s">
        <v>801</v>
      </c>
      <c r="D197" s="315" t="s">
        <v>1600</v>
      </c>
      <c r="E197" s="492" t="s">
        <v>1601</v>
      </c>
      <c r="F197" s="315">
        <v>4218020475</v>
      </c>
      <c r="G197" s="494" t="s">
        <v>1602</v>
      </c>
      <c r="H197" s="315">
        <v>1</v>
      </c>
      <c r="I197" s="315" t="s">
        <v>1603</v>
      </c>
      <c r="J197" s="504" t="s">
        <v>1604</v>
      </c>
      <c r="K197" s="315" t="s">
        <v>421</v>
      </c>
      <c r="L197" s="315" t="s">
        <v>1605</v>
      </c>
      <c r="M197" s="315" t="s">
        <v>1606</v>
      </c>
      <c r="N197" s="315" t="s">
        <v>1607</v>
      </c>
      <c r="O197" s="315" t="s">
        <v>1603</v>
      </c>
      <c r="P197" s="315" t="s">
        <v>1360</v>
      </c>
      <c r="Q197" s="315" t="s">
        <v>345</v>
      </c>
      <c r="R197" s="315" t="s">
        <v>1339</v>
      </c>
    </row>
    <row r="198" spans="1:18" s="511" customFormat="1" ht="56.25" hidden="1">
      <c r="A198" s="495">
        <v>191</v>
      </c>
      <c r="B198" s="315" t="s">
        <v>1330</v>
      </c>
      <c r="C198" s="261" t="s">
        <v>801</v>
      </c>
      <c r="D198" s="315" t="s">
        <v>1608</v>
      </c>
      <c r="E198" s="494" t="s">
        <v>1609</v>
      </c>
      <c r="F198" s="315">
        <v>4218014418</v>
      </c>
      <c r="G198" s="494" t="s">
        <v>1610</v>
      </c>
      <c r="H198" s="315">
        <v>1</v>
      </c>
      <c r="I198" s="315" t="s">
        <v>1611</v>
      </c>
      <c r="J198" s="504" t="s">
        <v>1612</v>
      </c>
      <c r="K198" s="315" t="s">
        <v>421</v>
      </c>
      <c r="L198" s="315" t="s">
        <v>1613</v>
      </c>
      <c r="M198" s="315" t="s">
        <v>1614</v>
      </c>
      <c r="N198" s="315" t="s">
        <v>1615</v>
      </c>
      <c r="O198" s="315" t="s">
        <v>1611</v>
      </c>
      <c r="P198" s="315" t="s">
        <v>1338</v>
      </c>
      <c r="Q198" s="315" t="s">
        <v>345</v>
      </c>
      <c r="R198" s="315" t="s">
        <v>1339</v>
      </c>
    </row>
    <row r="199" spans="1:18" s="511" customFormat="1" ht="56.25" hidden="1">
      <c r="A199" s="495">
        <v>192</v>
      </c>
      <c r="B199" s="315" t="s">
        <v>1330</v>
      </c>
      <c r="C199" s="261" t="s">
        <v>801</v>
      </c>
      <c r="D199" s="315" t="s">
        <v>1616</v>
      </c>
      <c r="E199" s="494" t="s">
        <v>1617</v>
      </c>
      <c r="F199" s="315">
        <v>4218016729</v>
      </c>
      <c r="G199" s="494" t="s">
        <v>1618</v>
      </c>
      <c r="H199" s="315">
        <v>1</v>
      </c>
      <c r="I199" s="315" t="s">
        <v>1619</v>
      </c>
      <c r="J199" s="504" t="s">
        <v>1620</v>
      </c>
      <c r="K199" s="315" t="s">
        <v>421</v>
      </c>
      <c r="L199" s="315" t="s">
        <v>1621</v>
      </c>
      <c r="M199" s="315" t="s">
        <v>421</v>
      </c>
      <c r="N199" s="315" t="s">
        <v>1621</v>
      </c>
      <c r="O199" s="315" t="s">
        <v>1619</v>
      </c>
      <c r="P199" s="315" t="s">
        <v>1360</v>
      </c>
      <c r="Q199" s="315" t="s">
        <v>345</v>
      </c>
      <c r="R199" s="315" t="s">
        <v>1339</v>
      </c>
    </row>
    <row r="200" spans="1:18" s="511" customFormat="1" ht="56.25" hidden="1">
      <c r="A200" s="495">
        <v>193</v>
      </c>
      <c r="B200" s="315" t="s">
        <v>1330</v>
      </c>
      <c r="C200" s="261" t="s">
        <v>801</v>
      </c>
      <c r="D200" s="315" t="s">
        <v>1622</v>
      </c>
      <c r="E200" s="494" t="s">
        <v>1623</v>
      </c>
      <c r="F200" s="315">
        <v>4218016359</v>
      </c>
      <c r="G200" s="494" t="s">
        <v>1624</v>
      </c>
      <c r="H200" s="315">
        <v>1</v>
      </c>
      <c r="I200" s="315" t="s">
        <v>1625</v>
      </c>
      <c r="J200" s="504" t="s">
        <v>1626</v>
      </c>
      <c r="K200" s="315" t="s">
        <v>421</v>
      </c>
      <c r="L200" s="315" t="s">
        <v>1627</v>
      </c>
      <c r="M200" s="315" t="s">
        <v>421</v>
      </c>
      <c r="N200" s="315" t="s">
        <v>1627</v>
      </c>
      <c r="O200" s="315" t="s">
        <v>1625</v>
      </c>
      <c r="P200" s="315" t="s">
        <v>1360</v>
      </c>
      <c r="Q200" s="315" t="s">
        <v>345</v>
      </c>
      <c r="R200" s="315" t="s">
        <v>1339</v>
      </c>
    </row>
    <row r="201" spans="1:18" s="511" customFormat="1" ht="56.25" hidden="1">
      <c r="A201" s="495">
        <v>194</v>
      </c>
      <c r="B201" s="315" t="s">
        <v>1330</v>
      </c>
      <c r="C201" s="261" t="s">
        <v>801</v>
      </c>
      <c r="D201" s="315" t="s">
        <v>1628</v>
      </c>
      <c r="E201" s="494" t="s">
        <v>1629</v>
      </c>
      <c r="F201" s="315">
        <v>4218008750</v>
      </c>
      <c r="G201" s="494" t="s">
        <v>1630</v>
      </c>
      <c r="H201" s="315">
        <v>1</v>
      </c>
      <c r="I201" s="315" t="s">
        <v>1631</v>
      </c>
      <c r="J201" s="504" t="s">
        <v>1632</v>
      </c>
      <c r="K201" s="315" t="s">
        <v>421</v>
      </c>
      <c r="L201" s="315" t="s">
        <v>1633</v>
      </c>
      <c r="M201" s="315" t="s">
        <v>421</v>
      </c>
      <c r="N201" s="315" t="s">
        <v>1633</v>
      </c>
      <c r="O201" s="315" t="s">
        <v>1631</v>
      </c>
      <c r="P201" s="315" t="s">
        <v>1360</v>
      </c>
      <c r="Q201" s="315" t="s">
        <v>345</v>
      </c>
      <c r="R201" s="315" t="s">
        <v>1339</v>
      </c>
    </row>
    <row r="202" spans="1:18" s="511" customFormat="1" ht="67.5" hidden="1">
      <c r="A202" s="495">
        <v>195</v>
      </c>
      <c r="B202" s="315" t="s">
        <v>1330</v>
      </c>
      <c r="C202" s="261" t="s">
        <v>801</v>
      </c>
      <c r="D202" s="469" t="s">
        <v>1634</v>
      </c>
      <c r="E202" s="315" t="s">
        <v>1635</v>
      </c>
      <c r="F202" s="315">
        <v>4218019053</v>
      </c>
      <c r="G202" s="494" t="s">
        <v>1636</v>
      </c>
      <c r="H202" s="315">
        <v>1</v>
      </c>
      <c r="I202" s="315" t="s">
        <v>1637</v>
      </c>
      <c r="J202" s="504" t="s">
        <v>1638</v>
      </c>
      <c r="K202" s="315" t="s">
        <v>807</v>
      </c>
      <c r="L202" s="315" t="s">
        <v>1639</v>
      </c>
      <c r="M202" s="315" t="s">
        <v>807</v>
      </c>
      <c r="N202" s="315" t="s">
        <v>1639</v>
      </c>
      <c r="O202" s="315" t="s">
        <v>1637</v>
      </c>
      <c r="P202" s="315" t="s">
        <v>1360</v>
      </c>
      <c r="Q202" s="315" t="s">
        <v>345</v>
      </c>
      <c r="R202" s="315" t="s">
        <v>1339</v>
      </c>
    </row>
    <row r="203" spans="1:18" s="511" customFormat="1" ht="33.75" hidden="1">
      <c r="A203" s="495">
        <v>196</v>
      </c>
      <c r="B203" s="315" t="s">
        <v>1640</v>
      </c>
      <c r="C203" s="466">
        <v>4216006669</v>
      </c>
      <c r="D203" s="495" t="s">
        <v>1641</v>
      </c>
      <c r="E203" s="534" t="s">
        <v>1642</v>
      </c>
      <c r="F203" s="261" t="s">
        <v>1643</v>
      </c>
      <c r="G203" s="315" t="s">
        <v>1644</v>
      </c>
      <c r="H203" s="495">
        <v>1</v>
      </c>
      <c r="I203" s="495" t="s">
        <v>1645</v>
      </c>
      <c r="J203" s="315" t="s">
        <v>1646</v>
      </c>
      <c r="K203" s="495" t="s">
        <v>1647</v>
      </c>
      <c r="L203" s="315" t="s">
        <v>1648</v>
      </c>
      <c r="M203" s="495" t="s">
        <v>1647</v>
      </c>
      <c r="N203" s="315" t="s">
        <v>1648</v>
      </c>
      <c r="O203" s="495" t="s">
        <v>1645</v>
      </c>
      <c r="P203" s="315" t="s">
        <v>256</v>
      </c>
      <c r="Q203" s="315" t="s">
        <v>603</v>
      </c>
      <c r="R203" s="315" t="s">
        <v>1649</v>
      </c>
    </row>
    <row r="204" spans="1:18" s="511" customFormat="1" ht="33.75" hidden="1">
      <c r="A204" s="495">
        <v>197</v>
      </c>
      <c r="B204" s="315" t="s">
        <v>1640</v>
      </c>
      <c r="C204" s="466">
        <v>4216006669</v>
      </c>
      <c r="D204" s="495" t="s">
        <v>1650</v>
      </c>
      <c r="E204" s="534" t="s">
        <v>1651</v>
      </c>
      <c r="F204" s="261" t="s">
        <v>1652</v>
      </c>
      <c r="G204" s="315" t="s">
        <v>1653</v>
      </c>
      <c r="H204" s="495">
        <v>1</v>
      </c>
      <c r="I204" s="495" t="s">
        <v>1654</v>
      </c>
      <c r="J204" s="315" t="s">
        <v>1655</v>
      </c>
      <c r="K204" s="495" t="s">
        <v>1647</v>
      </c>
      <c r="L204" s="315" t="s">
        <v>1656</v>
      </c>
      <c r="M204" s="495" t="s">
        <v>1647</v>
      </c>
      <c r="N204" s="315" t="s">
        <v>1656</v>
      </c>
      <c r="O204" s="495" t="s">
        <v>1654</v>
      </c>
      <c r="P204" s="315" t="s">
        <v>256</v>
      </c>
      <c r="Q204" s="315" t="s">
        <v>603</v>
      </c>
      <c r="R204" s="315" t="s">
        <v>1649</v>
      </c>
    </row>
    <row r="205" spans="1:18" s="511" customFormat="1" ht="33.75" hidden="1">
      <c r="A205" s="495">
        <v>198</v>
      </c>
      <c r="B205" s="315" t="s">
        <v>1640</v>
      </c>
      <c r="C205" s="466">
        <v>4216006669</v>
      </c>
      <c r="D205" s="492" t="s">
        <v>1657</v>
      </c>
      <c r="E205" s="534" t="s">
        <v>1651</v>
      </c>
      <c r="F205" s="261" t="s">
        <v>1658</v>
      </c>
      <c r="G205" s="315" t="s">
        <v>1659</v>
      </c>
      <c r="H205" s="495">
        <v>1</v>
      </c>
      <c r="I205" s="495" t="s">
        <v>1660</v>
      </c>
      <c r="J205" s="315" t="s">
        <v>1661</v>
      </c>
      <c r="K205" s="495" t="s">
        <v>1647</v>
      </c>
      <c r="L205" s="315" t="s">
        <v>1662</v>
      </c>
      <c r="M205" s="495" t="s">
        <v>1647</v>
      </c>
      <c r="N205" s="315" t="s">
        <v>1662</v>
      </c>
      <c r="O205" s="495" t="s">
        <v>1660</v>
      </c>
      <c r="P205" s="315" t="s">
        <v>256</v>
      </c>
      <c r="Q205" s="315" t="s">
        <v>603</v>
      </c>
      <c r="R205" s="315" t="s">
        <v>1649</v>
      </c>
    </row>
    <row r="206" spans="1:18" s="511" customFormat="1" ht="33.75" hidden="1">
      <c r="A206" s="495">
        <v>199</v>
      </c>
      <c r="B206" s="315" t="s">
        <v>1640</v>
      </c>
      <c r="C206" s="466">
        <v>4216006669</v>
      </c>
      <c r="D206" s="492" t="s">
        <v>1663</v>
      </c>
      <c r="E206" s="534" t="s">
        <v>1664</v>
      </c>
      <c r="F206" s="261" t="s">
        <v>1665</v>
      </c>
      <c r="G206" s="315" t="s">
        <v>1666</v>
      </c>
      <c r="H206" s="495">
        <v>1</v>
      </c>
      <c r="I206" s="495" t="s">
        <v>1667</v>
      </c>
      <c r="J206" s="315" t="s">
        <v>1668</v>
      </c>
      <c r="K206" s="495" t="s">
        <v>1647</v>
      </c>
      <c r="L206" s="315" t="s">
        <v>1662</v>
      </c>
      <c r="M206" s="495" t="s">
        <v>1647</v>
      </c>
      <c r="N206" s="315" t="s">
        <v>1662</v>
      </c>
      <c r="O206" s="495" t="s">
        <v>1667</v>
      </c>
      <c r="P206" s="315" t="s">
        <v>256</v>
      </c>
      <c r="Q206" s="315" t="s">
        <v>603</v>
      </c>
      <c r="R206" s="315" t="s">
        <v>1649</v>
      </c>
    </row>
    <row r="207" spans="1:18" s="511" customFormat="1" ht="33.75" hidden="1">
      <c r="A207" s="495">
        <v>200</v>
      </c>
      <c r="B207" s="315" t="s">
        <v>1640</v>
      </c>
      <c r="C207" s="466">
        <v>4216006669</v>
      </c>
      <c r="D207" s="495" t="s">
        <v>1669</v>
      </c>
      <c r="E207" s="534" t="s">
        <v>1670</v>
      </c>
      <c r="F207" s="261" t="s">
        <v>1671</v>
      </c>
      <c r="G207" s="315" t="s">
        <v>1672</v>
      </c>
      <c r="H207" s="495">
        <v>1</v>
      </c>
      <c r="I207" s="495" t="s">
        <v>1673</v>
      </c>
      <c r="J207" s="315" t="s">
        <v>1674</v>
      </c>
      <c r="K207" s="495" t="s">
        <v>1647</v>
      </c>
      <c r="L207" s="315" t="s">
        <v>1675</v>
      </c>
      <c r="M207" s="495" t="s">
        <v>1647</v>
      </c>
      <c r="N207" s="315" t="s">
        <v>1675</v>
      </c>
      <c r="O207" s="495" t="s">
        <v>1673</v>
      </c>
      <c r="P207" s="315" t="s">
        <v>1676</v>
      </c>
      <c r="Q207" s="315" t="s">
        <v>603</v>
      </c>
      <c r="R207" s="315" t="s">
        <v>1649</v>
      </c>
    </row>
    <row r="208" spans="1:18" s="511" customFormat="1" ht="33.75" hidden="1">
      <c r="A208" s="495">
        <v>201</v>
      </c>
      <c r="B208" s="315" t="s">
        <v>1640</v>
      </c>
      <c r="C208" s="466">
        <v>4216006669</v>
      </c>
      <c r="D208" s="495" t="s">
        <v>1677</v>
      </c>
      <c r="E208" s="534" t="s">
        <v>1678</v>
      </c>
      <c r="F208" s="261" t="s">
        <v>1679</v>
      </c>
      <c r="G208" s="315" t="s">
        <v>1680</v>
      </c>
      <c r="H208" s="495">
        <v>1</v>
      </c>
      <c r="I208" s="495" t="s">
        <v>1681</v>
      </c>
      <c r="J208" s="315" t="s">
        <v>1682</v>
      </c>
      <c r="K208" s="495" t="s">
        <v>1647</v>
      </c>
      <c r="L208" s="315" t="s">
        <v>1683</v>
      </c>
      <c r="M208" s="495" t="s">
        <v>1647</v>
      </c>
      <c r="N208" s="315" t="s">
        <v>1683</v>
      </c>
      <c r="O208" s="495" t="s">
        <v>1681</v>
      </c>
      <c r="P208" s="315" t="s">
        <v>256</v>
      </c>
      <c r="Q208" s="315" t="s">
        <v>603</v>
      </c>
      <c r="R208" s="315" t="s">
        <v>1649</v>
      </c>
    </row>
    <row r="209" spans="1:18" s="511" customFormat="1" ht="33.75" hidden="1">
      <c r="A209" s="495">
        <v>202</v>
      </c>
      <c r="B209" s="315" t="s">
        <v>1640</v>
      </c>
      <c r="C209" s="466">
        <v>4216006669</v>
      </c>
      <c r="D209" s="495" t="s">
        <v>1684</v>
      </c>
      <c r="E209" s="534" t="s">
        <v>1685</v>
      </c>
      <c r="F209" s="261" t="s">
        <v>1686</v>
      </c>
      <c r="G209" s="315" t="s">
        <v>1687</v>
      </c>
      <c r="H209" s="495">
        <v>1</v>
      </c>
      <c r="I209" s="495" t="s">
        <v>1688</v>
      </c>
      <c r="J209" s="315" t="s">
        <v>1689</v>
      </c>
      <c r="K209" s="495" t="s">
        <v>1647</v>
      </c>
      <c r="L209" s="315" t="s">
        <v>1690</v>
      </c>
      <c r="M209" s="495" t="s">
        <v>1647</v>
      </c>
      <c r="N209" s="315" t="s">
        <v>1690</v>
      </c>
      <c r="O209" s="495" t="s">
        <v>1688</v>
      </c>
      <c r="P209" s="315" t="s">
        <v>256</v>
      </c>
      <c r="Q209" s="315" t="s">
        <v>345</v>
      </c>
      <c r="R209" s="315" t="s">
        <v>1649</v>
      </c>
    </row>
    <row r="210" spans="1:18" s="511" customFormat="1" ht="33.75" hidden="1">
      <c r="A210" s="495">
        <v>203</v>
      </c>
      <c r="B210" s="315" t="s">
        <v>1640</v>
      </c>
      <c r="C210" s="466">
        <v>4216006669</v>
      </c>
      <c r="D210" s="495" t="s">
        <v>1691</v>
      </c>
      <c r="E210" s="534" t="s">
        <v>1692</v>
      </c>
      <c r="F210" s="261" t="s">
        <v>1693</v>
      </c>
      <c r="G210" s="315" t="s">
        <v>1694</v>
      </c>
      <c r="H210" s="495">
        <v>1</v>
      </c>
      <c r="I210" s="495" t="s">
        <v>1695</v>
      </c>
      <c r="J210" s="315" t="s">
        <v>1696</v>
      </c>
      <c r="K210" s="495" t="s">
        <v>1647</v>
      </c>
      <c r="L210" s="315" t="s">
        <v>1697</v>
      </c>
      <c r="M210" s="495" t="s">
        <v>1647</v>
      </c>
      <c r="N210" s="315" t="s">
        <v>1697</v>
      </c>
      <c r="O210" s="495" t="s">
        <v>1695</v>
      </c>
      <c r="P210" s="315" t="s">
        <v>256</v>
      </c>
      <c r="Q210" s="315" t="s">
        <v>345</v>
      </c>
      <c r="R210" s="315" t="s">
        <v>1649</v>
      </c>
    </row>
    <row r="211" spans="1:18" s="511" customFormat="1" ht="33.75" hidden="1">
      <c r="A211" s="495">
        <v>204</v>
      </c>
      <c r="B211" s="315" t="s">
        <v>1640</v>
      </c>
      <c r="C211" s="466">
        <v>4216006669</v>
      </c>
      <c r="D211" s="495" t="s">
        <v>1698</v>
      </c>
      <c r="E211" s="534" t="s">
        <v>1699</v>
      </c>
      <c r="F211" s="261" t="s">
        <v>1700</v>
      </c>
      <c r="G211" s="315" t="s">
        <v>1701</v>
      </c>
      <c r="H211" s="495">
        <v>1</v>
      </c>
      <c r="I211" s="495" t="s">
        <v>1702</v>
      </c>
      <c r="J211" s="315" t="s">
        <v>1703</v>
      </c>
      <c r="K211" s="495" t="s">
        <v>1647</v>
      </c>
      <c r="L211" s="315" t="s">
        <v>1704</v>
      </c>
      <c r="M211" s="495" t="s">
        <v>1647</v>
      </c>
      <c r="N211" s="315" t="s">
        <v>1704</v>
      </c>
      <c r="O211" s="495" t="s">
        <v>1702</v>
      </c>
      <c r="P211" s="315" t="s">
        <v>1676</v>
      </c>
      <c r="Q211" s="315" t="s">
        <v>603</v>
      </c>
      <c r="R211" s="315" t="s">
        <v>1649</v>
      </c>
    </row>
    <row r="212" spans="1:18" s="511" customFormat="1" ht="33.75" hidden="1">
      <c r="A212" s="495">
        <v>205</v>
      </c>
      <c r="B212" s="315" t="s">
        <v>1640</v>
      </c>
      <c r="C212" s="466">
        <v>4216006669</v>
      </c>
      <c r="D212" s="495" t="s">
        <v>1705</v>
      </c>
      <c r="E212" s="534" t="s">
        <v>1706</v>
      </c>
      <c r="F212" s="261" t="s">
        <v>1707</v>
      </c>
      <c r="G212" s="315" t="s">
        <v>1708</v>
      </c>
      <c r="H212" s="495">
        <v>1</v>
      </c>
      <c r="I212" s="495" t="s">
        <v>1709</v>
      </c>
      <c r="J212" s="315" t="s">
        <v>1710</v>
      </c>
      <c r="K212" s="495" t="s">
        <v>1647</v>
      </c>
      <c r="L212" s="315" t="s">
        <v>1711</v>
      </c>
      <c r="M212" s="495" t="s">
        <v>1647</v>
      </c>
      <c r="N212" s="315" t="s">
        <v>1711</v>
      </c>
      <c r="O212" s="495" t="s">
        <v>1709</v>
      </c>
      <c r="P212" s="315" t="s">
        <v>256</v>
      </c>
      <c r="Q212" s="315" t="s">
        <v>345</v>
      </c>
      <c r="R212" s="315" t="s">
        <v>1649</v>
      </c>
    </row>
    <row r="213" spans="1:18" s="511" customFormat="1" ht="33.75" hidden="1">
      <c r="A213" s="495">
        <v>206</v>
      </c>
      <c r="B213" s="315" t="s">
        <v>1640</v>
      </c>
      <c r="C213" s="466">
        <v>4216006669</v>
      </c>
      <c r="D213" s="495" t="s">
        <v>1712</v>
      </c>
      <c r="E213" s="534" t="s">
        <v>1713</v>
      </c>
      <c r="F213" s="261" t="s">
        <v>1714</v>
      </c>
      <c r="G213" s="315" t="s">
        <v>1715</v>
      </c>
      <c r="H213" s="495">
        <v>1</v>
      </c>
      <c r="I213" s="495" t="s">
        <v>1716</v>
      </c>
      <c r="J213" s="315" t="s">
        <v>1717</v>
      </c>
      <c r="K213" s="495" t="s">
        <v>1647</v>
      </c>
      <c r="L213" s="315" t="s">
        <v>1718</v>
      </c>
      <c r="M213" s="495" t="s">
        <v>1647</v>
      </c>
      <c r="N213" s="315" t="s">
        <v>1718</v>
      </c>
      <c r="O213" s="495" t="s">
        <v>1716</v>
      </c>
      <c r="P213" s="315" t="s">
        <v>256</v>
      </c>
      <c r="Q213" s="315" t="s">
        <v>345</v>
      </c>
      <c r="R213" s="315" t="s">
        <v>1649</v>
      </c>
    </row>
    <row r="214" spans="1:18" s="511" customFormat="1" ht="33.75" hidden="1">
      <c r="A214" s="495">
        <v>207</v>
      </c>
      <c r="B214" s="315" t="s">
        <v>1640</v>
      </c>
      <c r="C214" s="466">
        <v>4216006669</v>
      </c>
      <c r="D214" s="495" t="s">
        <v>1719</v>
      </c>
      <c r="E214" s="534" t="s">
        <v>1720</v>
      </c>
      <c r="F214" s="261" t="s">
        <v>1721</v>
      </c>
      <c r="G214" s="315" t="s">
        <v>1722</v>
      </c>
      <c r="H214" s="495">
        <v>1</v>
      </c>
      <c r="I214" s="495" t="s">
        <v>1723</v>
      </c>
      <c r="J214" s="315" t="s">
        <v>1724</v>
      </c>
      <c r="K214" s="495" t="s">
        <v>1647</v>
      </c>
      <c r="L214" s="315" t="s">
        <v>1725</v>
      </c>
      <c r="M214" s="495" t="s">
        <v>1647</v>
      </c>
      <c r="N214" s="315" t="s">
        <v>1725</v>
      </c>
      <c r="O214" s="495" t="s">
        <v>1723</v>
      </c>
      <c r="P214" s="315" t="s">
        <v>1676</v>
      </c>
      <c r="Q214" s="315" t="s">
        <v>603</v>
      </c>
      <c r="R214" s="315" t="s">
        <v>1649</v>
      </c>
    </row>
    <row r="215" spans="1:18" s="511" customFormat="1" ht="33.75" hidden="1">
      <c r="A215" s="495">
        <v>208</v>
      </c>
      <c r="B215" s="315" t="s">
        <v>1640</v>
      </c>
      <c r="C215" s="466">
        <v>4216006669</v>
      </c>
      <c r="D215" s="495" t="s">
        <v>1726</v>
      </c>
      <c r="E215" s="534" t="s">
        <v>1727</v>
      </c>
      <c r="F215" s="261" t="s">
        <v>1728</v>
      </c>
      <c r="G215" s="315" t="s">
        <v>1729</v>
      </c>
      <c r="H215" s="495">
        <v>1</v>
      </c>
      <c r="I215" s="495" t="s">
        <v>1730</v>
      </c>
      <c r="J215" s="315" t="s">
        <v>1731</v>
      </c>
      <c r="K215" s="495" t="s">
        <v>1647</v>
      </c>
      <c r="L215" s="315" t="s">
        <v>1732</v>
      </c>
      <c r="M215" s="495" t="s">
        <v>1647</v>
      </c>
      <c r="N215" s="315" t="s">
        <v>1732</v>
      </c>
      <c r="O215" s="495" t="s">
        <v>1730</v>
      </c>
      <c r="P215" s="315" t="s">
        <v>256</v>
      </c>
      <c r="Q215" s="315" t="s">
        <v>603</v>
      </c>
      <c r="R215" s="315" t="s">
        <v>1649</v>
      </c>
    </row>
    <row r="216" spans="1:18" s="511" customFormat="1" ht="33.75" hidden="1">
      <c r="A216" s="495">
        <v>209</v>
      </c>
      <c r="B216" s="315" t="s">
        <v>1640</v>
      </c>
      <c r="C216" s="466">
        <v>4216006669</v>
      </c>
      <c r="D216" s="492" t="s">
        <v>1733</v>
      </c>
      <c r="E216" s="534" t="s">
        <v>1734</v>
      </c>
      <c r="F216" s="261" t="s">
        <v>1735</v>
      </c>
      <c r="G216" s="315" t="s">
        <v>1736</v>
      </c>
      <c r="H216" s="495">
        <v>1</v>
      </c>
      <c r="I216" s="495" t="s">
        <v>1737</v>
      </c>
      <c r="J216" s="315" t="s">
        <v>1738</v>
      </c>
      <c r="K216" s="495" t="s">
        <v>1647</v>
      </c>
      <c r="L216" s="315" t="s">
        <v>1662</v>
      </c>
      <c r="M216" s="495" t="s">
        <v>1647</v>
      </c>
      <c r="N216" s="315" t="s">
        <v>1662</v>
      </c>
      <c r="O216" s="495" t="s">
        <v>1737</v>
      </c>
      <c r="P216" s="315" t="s">
        <v>256</v>
      </c>
      <c r="Q216" s="315" t="s">
        <v>603</v>
      </c>
      <c r="R216" s="315" t="s">
        <v>1649</v>
      </c>
    </row>
    <row r="217" spans="1:18" s="511" customFormat="1" ht="33.75" hidden="1">
      <c r="A217" s="495">
        <v>210</v>
      </c>
      <c r="B217" s="315" t="s">
        <v>1640</v>
      </c>
      <c r="C217" s="466">
        <v>4216006669</v>
      </c>
      <c r="D217" s="495" t="s">
        <v>1739</v>
      </c>
      <c r="E217" s="534" t="s">
        <v>1740</v>
      </c>
      <c r="F217" s="261" t="s">
        <v>1741</v>
      </c>
      <c r="G217" s="315" t="s">
        <v>1742</v>
      </c>
      <c r="H217" s="495">
        <v>1</v>
      </c>
      <c r="I217" s="495" t="s">
        <v>1743</v>
      </c>
      <c r="J217" s="315" t="s">
        <v>1744</v>
      </c>
      <c r="K217" s="495" t="s">
        <v>1647</v>
      </c>
      <c r="L217" s="315" t="s">
        <v>1745</v>
      </c>
      <c r="M217" s="495" t="s">
        <v>1647</v>
      </c>
      <c r="N217" s="315" t="s">
        <v>1745</v>
      </c>
      <c r="O217" s="495" t="s">
        <v>1743</v>
      </c>
      <c r="P217" s="315" t="s">
        <v>1676</v>
      </c>
      <c r="Q217" s="315" t="s">
        <v>603</v>
      </c>
      <c r="R217" s="315" t="s">
        <v>1649</v>
      </c>
    </row>
    <row r="218" spans="1:18" s="511" customFormat="1" ht="33.75" hidden="1">
      <c r="A218" s="495">
        <v>211</v>
      </c>
      <c r="B218" s="315" t="s">
        <v>1640</v>
      </c>
      <c r="C218" s="466">
        <v>4216006669</v>
      </c>
      <c r="D218" s="495" t="s">
        <v>1746</v>
      </c>
      <c r="E218" s="534" t="s">
        <v>1747</v>
      </c>
      <c r="F218" s="261" t="s">
        <v>1748</v>
      </c>
      <c r="G218" s="315" t="s">
        <v>1749</v>
      </c>
      <c r="H218" s="495">
        <v>1</v>
      </c>
      <c r="I218" s="495" t="s">
        <v>1750</v>
      </c>
      <c r="J218" s="315" t="s">
        <v>1751</v>
      </c>
      <c r="K218" s="495" t="s">
        <v>1647</v>
      </c>
      <c r="L218" s="315" t="s">
        <v>1752</v>
      </c>
      <c r="M218" s="495" t="s">
        <v>1647</v>
      </c>
      <c r="N218" s="315" t="s">
        <v>1752</v>
      </c>
      <c r="O218" s="495" t="s">
        <v>1750</v>
      </c>
      <c r="P218" s="315" t="s">
        <v>256</v>
      </c>
      <c r="Q218" s="315" t="s">
        <v>603</v>
      </c>
      <c r="R218" s="315" t="s">
        <v>1649</v>
      </c>
    </row>
    <row r="219" spans="1:18" s="511" customFormat="1" ht="33.75" hidden="1">
      <c r="A219" s="495">
        <v>212</v>
      </c>
      <c r="B219" s="315" t="s">
        <v>1640</v>
      </c>
      <c r="C219" s="466">
        <v>4216006669</v>
      </c>
      <c r="D219" s="495" t="s">
        <v>1753</v>
      </c>
      <c r="E219" s="534" t="s">
        <v>1754</v>
      </c>
      <c r="F219" s="261" t="s">
        <v>1755</v>
      </c>
      <c r="G219" s="315" t="s">
        <v>1756</v>
      </c>
      <c r="H219" s="495">
        <v>1</v>
      </c>
      <c r="I219" s="495" t="s">
        <v>1757</v>
      </c>
      <c r="J219" s="315" t="s">
        <v>1758</v>
      </c>
      <c r="K219" s="495" t="s">
        <v>1647</v>
      </c>
      <c r="L219" s="315" t="s">
        <v>1759</v>
      </c>
      <c r="M219" s="495" t="s">
        <v>1647</v>
      </c>
      <c r="N219" s="315" t="s">
        <v>1759</v>
      </c>
      <c r="O219" s="495" t="s">
        <v>1757</v>
      </c>
      <c r="P219" s="315" t="s">
        <v>256</v>
      </c>
      <c r="Q219" s="315" t="s">
        <v>603</v>
      </c>
      <c r="R219" s="315" t="s">
        <v>1649</v>
      </c>
    </row>
    <row r="220" spans="1:18" s="511" customFormat="1" ht="33.75" hidden="1">
      <c r="A220" s="495">
        <v>213</v>
      </c>
      <c r="B220" s="315" t="s">
        <v>1640</v>
      </c>
      <c r="C220" s="466">
        <v>4216006669</v>
      </c>
      <c r="D220" s="492" t="s">
        <v>1760</v>
      </c>
      <c r="E220" s="534" t="s">
        <v>1761</v>
      </c>
      <c r="F220" s="261" t="s">
        <v>1762</v>
      </c>
      <c r="G220" s="315" t="s">
        <v>1763</v>
      </c>
      <c r="H220" s="495">
        <v>1</v>
      </c>
      <c r="I220" s="495" t="s">
        <v>1764</v>
      </c>
      <c r="J220" s="315" t="s">
        <v>1765</v>
      </c>
      <c r="K220" s="495" t="s">
        <v>1647</v>
      </c>
      <c r="L220" s="315" t="s">
        <v>1766</v>
      </c>
      <c r="M220" s="495" t="s">
        <v>1647</v>
      </c>
      <c r="N220" s="315" t="s">
        <v>1766</v>
      </c>
      <c r="O220" s="495" t="s">
        <v>1764</v>
      </c>
      <c r="P220" s="315" t="s">
        <v>1676</v>
      </c>
      <c r="Q220" s="315" t="s">
        <v>603</v>
      </c>
      <c r="R220" s="315" t="s">
        <v>1649</v>
      </c>
    </row>
    <row r="221" spans="1:18" s="511" customFormat="1" ht="33.75" hidden="1">
      <c r="A221" s="495">
        <v>214</v>
      </c>
      <c r="B221" s="315" t="s">
        <v>1640</v>
      </c>
      <c r="C221" s="466">
        <v>4216006669</v>
      </c>
      <c r="D221" s="495" t="s">
        <v>1767</v>
      </c>
      <c r="E221" s="534" t="s">
        <v>1768</v>
      </c>
      <c r="F221" s="261" t="s">
        <v>1769</v>
      </c>
      <c r="G221" s="315" t="s">
        <v>1770</v>
      </c>
      <c r="H221" s="495">
        <v>1</v>
      </c>
      <c r="I221" s="495" t="s">
        <v>1771</v>
      </c>
      <c r="J221" s="315" t="s">
        <v>1772</v>
      </c>
      <c r="K221" s="495" t="s">
        <v>1647</v>
      </c>
      <c r="L221" s="315" t="s">
        <v>1773</v>
      </c>
      <c r="M221" s="495" t="s">
        <v>1647</v>
      </c>
      <c r="N221" s="315" t="s">
        <v>1773</v>
      </c>
      <c r="O221" s="495" t="s">
        <v>1771</v>
      </c>
      <c r="P221" s="315" t="s">
        <v>1676</v>
      </c>
      <c r="Q221" s="315" t="s">
        <v>603</v>
      </c>
      <c r="R221" s="315" t="s">
        <v>1649</v>
      </c>
    </row>
    <row r="222" spans="1:18" s="511" customFormat="1" ht="33.75" hidden="1">
      <c r="A222" s="495">
        <v>215</v>
      </c>
      <c r="B222" s="315" t="s">
        <v>1640</v>
      </c>
      <c r="C222" s="466">
        <v>4216006669</v>
      </c>
      <c r="D222" s="495" t="s">
        <v>1774</v>
      </c>
      <c r="E222" s="534" t="s">
        <v>1775</v>
      </c>
      <c r="F222" s="261" t="s">
        <v>1776</v>
      </c>
      <c r="G222" s="495" t="s">
        <v>1777</v>
      </c>
      <c r="H222" s="495">
        <v>1</v>
      </c>
      <c r="I222" s="495" t="s">
        <v>1778</v>
      </c>
      <c r="J222" s="315" t="s">
        <v>1779</v>
      </c>
      <c r="K222" s="495" t="s">
        <v>1647</v>
      </c>
      <c r="L222" s="315" t="s">
        <v>1780</v>
      </c>
      <c r="M222" s="495" t="s">
        <v>1647</v>
      </c>
      <c r="N222" s="315" t="s">
        <v>1780</v>
      </c>
      <c r="O222" s="495" t="s">
        <v>1778</v>
      </c>
      <c r="P222" s="315" t="s">
        <v>256</v>
      </c>
      <c r="Q222" s="315" t="s">
        <v>345</v>
      </c>
      <c r="R222" s="315" t="s">
        <v>1649</v>
      </c>
    </row>
    <row r="223" spans="1:18" s="511" customFormat="1" ht="33.75" hidden="1">
      <c r="A223" s="495">
        <v>216</v>
      </c>
      <c r="B223" s="315" t="s">
        <v>1640</v>
      </c>
      <c r="C223" s="466">
        <v>4216006669</v>
      </c>
      <c r="D223" s="315" t="s">
        <v>1781</v>
      </c>
      <c r="E223" s="534" t="s">
        <v>1782</v>
      </c>
      <c r="F223" s="261" t="s">
        <v>1783</v>
      </c>
      <c r="G223" s="315" t="s">
        <v>1784</v>
      </c>
      <c r="H223" s="495">
        <v>1</v>
      </c>
      <c r="I223" s="495" t="s">
        <v>1785</v>
      </c>
      <c r="J223" s="315" t="s">
        <v>1786</v>
      </c>
      <c r="K223" s="495" t="s">
        <v>421</v>
      </c>
      <c r="L223" s="315" t="s">
        <v>1787</v>
      </c>
      <c r="M223" s="495" t="s">
        <v>421</v>
      </c>
      <c r="N223" s="315" t="s">
        <v>1787</v>
      </c>
      <c r="O223" s="495" t="s">
        <v>1785</v>
      </c>
      <c r="P223" s="315" t="s">
        <v>256</v>
      </c>
      <c r="Q223" s="315" t="s">
        <v>603</v>
      </c>
      <c r="R223" s="315" t="s">
        <v>1649</v>
      </c>
    </row>
    <row r="224" spans="1:18" s="511" customFormat="1" ht="33.75" hidden="1">
      <c r="A224" s="495">
        <v>217</v>
      </c>
      <c r="B224" s="315" t="s">
        <v>1640</v>
      </c>
      <c r="C224" s="466">
        <v>4216006669</v>
      </c>
      <c r="D224" s="495" t="s">
        <v>1788</v>
      </c>
      <c r="E224" s="534" t="s">
        <v>1789</v>
      </c>
      <c r="F224" s="261" t="s">
        <v>1790</v>
      </c>
      <c r="G224" s="315" t="s">
        <v>1791</v>
      </c>
      <c r="H224" s="495">
        <v>1</v>
      </c>
      <c r="I224" s="495" t="s">
        <v>1792</v>
      </c>
      <c r="J224" s="315" t="s">
        <v>1793</v>
      </c>
      <c r="K224" s="495" t="s">
        <v>421</v>
      </c>
      <c r="L224" s="315" t="s">
        <v>1794</v>
      </c>
      <c r="M224" s="495" t="s">
        <v>421</v>
      </c>
      <c r="N224" s="315" t="s">
        <v>1794</v>
      </c>
      <c r="O224" s="495" t="s">
        <v>1792</v>
      </c>
      <c r="P224" s="315" t="s">
        <v>256</v>
      </c>
      <c r="Q224" s="315" t="s">
        <v>603</v>
      </c>
      <c r="R224" s="315" t="s">
        <v>1649</v>
      </c>
    </row>
    <row r="225" spans="1:18" s="511" customFormat="1" ht="33.75" hidden="1">
      <c r="A225" s="495">
        <v>218</v>
      </c>
      <c r="B225" s="315" t="s">
        <v>1640</v>
      </c>
      <c r="C225" s="466">
        <v>4216006669</v>
      </c>
      <c r="D225" s="315" t="s">
        <v>1795</v>
      </c>
      <c r="E225" s="534" t="s">
        <v>1796</v>
      </c>
      <c r="F225" s="261" t="s">
        <v>1797</v>
      </c>
      <c r="G225" s="495" t="s">
        <v>1798</v>
      </c>
      <c r="H225" s="495">
        <v>1</v>
      </c>
      <c r="I225" s="495" t="s">
        <v>1799</v>
      </c>
      <c r="J225" s="315" t="s">
        <v>1800</v>
      </c>
      <c r="K225" s="495" t="s">
        <v>421</v>
      </c>
      <c r="L225" s="315" t="s">
        <v>1801</v>
      </c>
      <c r="M225" s="495" t="s">
        <v>421</v>
      </c>
      <c r="N225" s="315" t="s">
        <v>1801</v>
      </c>
      <c r="O225" s="495" t="s">
        <v>1799</v>
      </c>
      <c r="P225" s="315" t="s">
        <v>1676</v>
      </c>
      <c r="Q225" s="315" t="s">
        <v>603</v>
      </c>
      <c r="R225" s="315" t="s">
        <v>1649</v>
      </c>
    </row>
    <row r="226" spans="1:18" s="511" customFormat="1" ht="33.75" hidden="1">
      <c r="A226" s="495">
        <v>219</v>
      </c>
      <c r="B226" s="315" t="s">
        <v>1640</v>
      </c>
      <c r="C226" s="466">
        <v>4216006669</v>
      </c>
      <c r="D226" s="495" t="s">
        <v>1802</v>
      </c>
      <c r="E226" s="534" t="s">
        <v>1803</v>
      </c>
      <c r="F226" s="261" t="s">
        <v>1804</v>
      </c>
      <c r="G226" s="315" t="s">
        <v>1805</v>
      </c>
      <c r="H226" s="495">
        <v>1</v>
      </c>
      <c r="I226" s="495" t="s">
        <v>1806</v>
      </c>
      <c r="J226" s="315" t="s">
        <v>1807</v>
      </c>
      <c r="K226" s="495" t="s">
        <v>421</v>
      </c>
      <c r="L226" s="315" t="s">
        <v>1808</v>
      </c>
      <c r="M226" s="495" t="s">
        <v>421</v>
      </c>
      <c r="N226" s="315" t="s">
        <v>1808</v>
      </c>
      <c r="O226" s="495" t="s">
        <v>1806</v>
      </c>
      <c r="P226" s="315" t="s">
        <v>256</v>
      </c>
      <c r="Q226" s="315" t="s">
        <v>345</v>
      </c>
      <c r="R226" s="315" t="s">
        <v>1649</v>
      </c>
    </row>
    <row r="227" spans="1:18" s="511" customFormat="1" ht="45" hidden="1">
      <c r="A227" s="495">
        <v>220</v>
      </c>
      <c r="B227" s="315" t="s">
        <v>1640</v>
      </c>
      <c r="C227" s="466">
        <v>4216006669</v>
      </c>
      <c r="D227" s="495" t="s">
        <v>1809</v>
      </c>
      <c r="E227" s="534" t="s">
        <v>1810</v>
      </c>
      <c r="F227" s="261" t="s">
        <v>1811</v>
      </c>
      <c r="G227" s="495" t="s">
        <v>1812</v>
      </c>
      <c r="H227" s="495">
        <v>1</v>
      </c>
      <c r="I227" s="495" t="s">
        <v>1813</v>
      </c>
      <c r="J227" s="315" t="s">
        <v>1814</v>
      </c>
      <c r="K227" s="495" t="s">
        <v>421</v>
      </c>
      <c r="L227" s="315" t="s">
        <v>1815</v>
      </c>
      <c r="M227" s="495" t="s">
        <v>421</v>
      </c>
      <c r="N227" s="315" t="s">
        <v>1815</v>
      </c>
      <c r="O227" s="495" t="s">
        <v>1813</v>
      </c>
      <c r="P227" s="315" t="s">
        <v>1676</v>
      </c>
      <c r="Q227" s="315" t="s">
        <v>603</v>
      </c>
      <c r="R227" s="315" t="s">
        <v>1649</v>
      </c>
    </row>
    <row r="228" spans="1:18" s="511" customFormat="1" ht="33.75" hidden="1">
      <c r="A228" s="495">
        <v>221</v>
      </c>
      <c r="B228" s="315" t="s">
        <v>1640</v>
      </c>
      <c r="C228" s="466">
        <v>4216006669</v>
      </c>
      <c r="D228" s="495" t="s">
        <v>1816</v>
      </c>
      <c r="E228" s="534" t="s">
        <v>1817</v>
      </c>
      <c r="F228" s="261" t="s">
        <v>1818</v>
      </c>
      <c r="G228" s="315" t="s">
        <v>1819</v>
      </c>
      <c r="H228" s="495">
        <v>1</v>
      </c>
      <c r="I228" s="495" t="s">
        <v>1820</v>
      </c>
      <c r="J228" s="315" t="s">
        <v>1821</v>
      </c>
      <c r="K228" s="495" t="s">
        <v>421</v>
      </c>
      <c r="L228" s="315" t="s">
        <v>1822</v>
      </c>
      <c r="M228" s="495" t="s">
        <v>421</v>
      </c>
      <c r="N228" s="315" t="s">
        <v>1822</v>
      </c>
      <c r="O228" s="495" t="s">
        <v>1820</v>
      </c>
      <c r="P228" s="315" t="s">
        <v>256</v>
      </c>
      <c r="Q228" s="315" t="s">
        <v>345</v>
      </c>
      <c r="R228" s="315" t="s">
        <v>1649</v>
      </c>
    </row>
    <row r="229" spans="1:18" s="511" customFormat="1" ht="45" hidden="1">
      <c r="A229" s="495">
        <v>222</v>
      </c>
      <c r="B229" s="315" t="s">
        <v>1640</v>
      </c>
      <c r="C229" s="466">
        <v>4216006669</v>
      </c>
      <c r="D229" s="495" t="s">
        <v>1823</v>
      </c>
      <c r="E229" s="534" t="s">
        <v>1824</v>
      </c>
      <c r="F229" s="261" t="s">
        <v>1825</v>
      </c>
      <c r="G229" s="495" t="s">
        <v>1826</v>
      </c>
      <c r="H229" s="495">
        <v>1</v>
      </c>
      <c r="I229" s="495" t="s">
        <v>1827</v>
      </c>
      <c r="J229" s="315" t="s">
        <v>1828</v>
      </c>
      <c r="K229" s="495" t="s">
        <v>421</v>
      </c>
      <c r="L229" s="315" t="s">
        <v>1829</v>
      </c>
      <c r="M229" s="495" t="s">
        <v>421</v>
      </c>
      <c r="N229" s="315" t="s">
        <v>1829</v>
      </c>
      <c r="O229" s="495" t="s">
        <v>1827</v>
      </c>
      <c r="P229" s="315" t="s">
        <v>1676</v>
      </c>
      <c r="Q229" s="315" t="s">
        <v>603</v>
      </c>
      <c r="R229" s="315" t="s">
        <v>1649</v>
      </c>
    </row>
    <row r="230" spans="1:18" s="511" customFormat="1" ht="33.75" hidden="1">
      <c r="A230" s="495">
        <v>223</v>
      </c>
      <c r="B230" s="315" t="s">
        <v>1640</v>
      </c>
      <c r="C230" s="466">
        <v>4216006669</v>
      </c>
      <c r="D230" s="495" t="s">
        <v>1830</v>
      </c>
      <c r="E230" s="534" t="s">
        <v>1831</v>
      </c>
      <c r="F230" s="261" t="s">
        <v>1832</v>
      </c>
      <c r="G230" s="495" t="s">
        <v>1833</v>
      </c>
      <c r="H230" s="495">
        <v>1</v>
      </c>
      <c r="I230" s="495" t="s">
        <v>1834</v>
      </c>
      <c r="J230" s="315" t="s">
        <v>1835</v>
      </c>
      <c r="K230" s="495" t="s">
        <v>421</v>
      </c>
      <c r="L230" s="315" t="s">
        <v>1836</v>
      </c>
      <c r="M230" s="495" t="s">
        <v>421</v>
      </c>
      <c r="N230" s="315" t="s">
        <v>1836</v>
      </c>
      <c r="O230" s="495" t="s">
        <v>1834</v>
      </c>
      <c r="P230" s="315" t="s">
        <v>256</v>
      </c>
      <c r="Q230" s="315" t="s">
        <v>345</v>
      </c>
      <c r="R230" s="315" t="s">
        <v>1649</v>
      </c>
    </row>
    <row r="231" spans="1:18" s="511" customFormat="1" ht="33.75" hidden="1">
      <c r="A231" s="495">
        <v>224</v>
      </c>
      <c r="B231" s="315" t="s">
        <v>1640</v>
      </c>
      <c r="C231" s="466">
        <v>4216006669</v>
      </c>
      <c r="D231" s="495" t="s">
        <v>1837</v>
      </c>
      <c r="E231" s="534" t="s">
        <v>1838</v>
      </c>
      <c r="F231" s="261" t="s">
        <v>1839</v>
      </c>
      <c r="G231" s="495" t="s">
        <v>1840</v>
      </c>
      <c r="H231" s="495">
        <v>1</v>
      </c>
      <c r="I231" s="495" t="s">
        <v>1841</v>
      </c>
      <c r="J231" s="315" t="s">
        <v>1842</v>
      </c>
      <c r="K231" s="495" t="s">
        <v>421</v>
      </c>
      <c r="L231" s="315" t="s">
        <v>1843</v>
      </c>
      <c r="M231" s="495" t="s">
        <v>421</v>
      </c>
      <c r="N231" s="315" t="s">
        <v>1843</v>
      </c>
      <c r="O231" s="495" t="s">
        <v>1841</v>
      </c>
      <c r="P231" s="315" t="s">
        <v>256</v>
      </c>
      <c r="Q231" s="315" t="s">
        <v>345</v>
      </c>
      <c r="R231" s="315" t="s">
        <v>1649</v>
      </c>
    </row>
    <row r="232" spans="1:18" s="511" customFormat="1" ht="33.75" hidden="1">
      <c r="A232" s="495">
        <v>225</v>
      </c>
      <c r="B232" s="315" t="s">
        <v>1640</v>
      </c>
      <c r="C232" s="466">
        <v>4216006669</v>
      </c>
      <c r="D232" s="495" t="s">
        <v>1844</v>
      </c>
      <c r="E232" s="534" t="s">
        <v>1845</v>
      </c>
      <c r="F232" s="261" t="s">
        <v>1846</v>
      </c>
      <c r="G232" s="495" t="s">
        <v>1847</v>
      </c>
      <c r="H232" s="495">
        <v>1</v>
      </c>
      <c r="I232" s="495" t="s">
        <v>1848</v>
      </c>
      <c r="J232" s="315" t="s">
        <v>1849</v>
      </c>
      <c r="K232" s="495" t="s">
        <v>421</v>
      </c>
      <c r="L232" s="315" t="s">
        <v>1850</v>
      </c>
      <c r="M232" s="495" t="s">
        <v>421</v>
      </c>
      <c r="N232" s="315" t="s">
        <v>1850</v>
      </c>
      <c r="O232" s="495" t="s">
        <v>1848</v>
      </c>
      <c r="P232" s="315" t="s">
        <v>1676</v>
      </c>
      <c r="Q232" s="315" t="s">
        <v>603</v>
      </c>
      <c r="R232" s="315" t="s">
        <v>1649</v>
      </c>
    </row>
    <row r="233" spans="1:18" s="511" customFormat="1" ht="33.75" hidden="1">
      <c r="A233" s="495">
        <v>226</v>
      </c>
      <c r="B233" s="315" t="s">
        <v>1640</v>
      </c>
      <c r="C233" s="466">
        <v>4216006669</v>
      </c>
      <c r="D233" s="495" t="s">
        <v>1851</v>
      </c>
      <c r="E233" s="534" t="s">
        <v>1852</v>
      </c>
      <c r="F233" s="261" t="s">
        <v>1853</v>
      </c>
      <c r="G233" s="495" t="s">
        <v>1854</v>
      </c>
      <c r="H233" s="495">
        <v>1</v>
      </c>
      <c r="I233" s="495" t="s">
        <v>1855</v>
      </c>
      <c r="J233" s="315" t="s">
        <v>1856</v>
      </c>
      <c r="K233" s="495" t="s">
        <v>421</v>
      </c>
      <c r="L233" s="315" t="s">
        <v>1857</v>
      </c>
      <c r="M233" s="495" t="s">
        <v>421</v>
      </c>
      <c r="N233" s="315" t="s">
        <v>1857</v>
      </c>
      <c r="O233" s="495" t="s">
        <v>1855</v>
      </c>
      <c r="P233" s="315" t="s">
        <v>1676</v>
      </c>
      <c r="Q233" s="315" t="s">
        <v>603</v>
      </c>
      <c r="R233" s="315" t="s">
        <v>1649</v>
      </c>
    </row>
    <row r="234" spans="1:18" s="511" customFormat="1" ht="33.75" hidden="1">
      <c r="A234" s="495">
        <v>227</v>
      </c>
      <c r="B234" s="315" t="s">
        <v>1640</v>
      </c>
      <c r="C234" s="466">
        <v>4216006669</v>
      </c>
      <c r="D234" s="315" t="s">
        <v>1858</v>
      </c>
      <c r="E234" s="315" t="s">
        <v>1859</v>
      </c>
      <c r="F234" s="495">
        <v>4218008340</v>
      </c>
      <c r="G234" s="315" t="s">
        <v>1860</v>
      </c>
      <c r="H234" s="495">
        <v>1</v>
      </c>
      <c r="I234" s="495" t="s">
        <v>1861</v>
      </c>
      <c r="J234" s="504" t="s">
        <v>1862</v>
      </c>
      <c r="K234" s="495" t="s">
        <v>421</v>
      </c>
      <c r="L234" s="315" t="s">
        <v>1863</v>
      </c>
      <c r="M234" s="315" t="s">
        <v>446</v>
      </c>
      <c r="N234" s="315" t="s">
        <v>1864</v>
      </c>
      <c r="O234" s="495" t="s">
        <v>1861</v>
      </c>
      <c r="P234" s="495" t="s">
        <v>256</v>
      </c>
      <c r="Q234" s="315" t="s">
        <v>345</v>
      </c>
      <c r="R234" s="315" t="s">
        <v>1649</v>
      </c>
    </row>
    <row r="235" spans="1:18" s="511" customFormat="1" ht="56.25" hidden="1">
      <c r="A235" s="495">
        <v>228</v>
      </c>
      <c r="B235" s="315" t="s">
        <v>1640</v>
      </c>
      <c r="C235" s="506">
        <v>4216006669</v>
      </c>
      <c r="D235" s="506" t="s">
        <v>1865</v>
      </c>
      <c r="E235" s="316" t="s">
        <v>1866</v>
      </c>
      <c r="F235" s="484">
        <v>4220015360</v>
      </c>
      <c r="G235" s="316" t="s">
        <v>1867</v>
      </c>
      <c r="H235" s="315">
        <v>1</v>
      </c>
      <c r="I235" s="484" t="s">
        <v>1868</v>
      </c>
      <c r="J235" s="505" t="s">
        <v>1869</v>
      </c>
      <c r="K235" s="484" t="s">
        <v>1647</v>
      </c>
      <c r="L235" s="316" t="s">
        <v>1870</v>
      </c>
      <c r="M235" s="484" t="s">
        <v>1647</v>
      </c>
      <c r="N235" s="316" t="s">
        <v>1870</v>
      </c>
      <c r="O235" s="484" t="s">
        <v>1868</v>
      </c>
      <c r="P235" s="316" t="s">
        <v>256</v>
      </c>
      <c r="Q235" s="316" t="s">
        <v>345</v>
      </c>
      <c r="R235" s="316" t="s">
        <v>265</v>
      </c>
    </row>
    <row r="236" spans="1:18" s="511" customFormat="1" ht="56.25" hidden="1">
      <c r="A236" s="495">
        <v>229</v>
      </c>
      <c r="B236" s="315" t="s">
        <v>1640</v>
      </c>
      <c r="C236" s="506">
        <v>4216006669</v>
      </c>
      <c r="D236" s="506" t="s">
        <v>1871</v>
      </c>
      <c r="E236" s="316" t="s">
        <v>1872</v>
      </c>
      <c r="F236" s="484">
        <v>4253024521</v>
      </c>
      <c r="G236" s="316" t="s">
        <v>1873</v>
      </c>
      <c r="H236" s="315">
        <v>1</v>
      </c>
      <c r="I236" s="484" t="s">
        <v>1874</v>
      </c>
      <c r="J236" s="505" t="s">
        <v>1875</v>
      </c>
      <c r="K236" s="484" t="s">
        <v>1647</v>
      </c>
      <c r="L236" s="316" t="s">
        <v>1876</v>
      </c>
      <c r="M236" s="484" t="s">
        <v>1647</v>
      </c>
      <c r="N236" s="316" t="s">
        <v>1876</v>
      </c>
      <c r="O236" s="484" t="s">
        <v>1874</v>
      </c>
      <c r="P236" s="316" t="s">
        <v>256</v>
      </c>
      <c r="Q236" s="316" t="s">
        <v>345</v>
      </c>
      <c r="R236" s="316" t="s">
        <v>265</v>
      </c>
    </row>
    <row r="237" spans="1:18" s="511" customFormat="1" ht="56.25" hidden="1">
      <c r="A237" s="495">
        <v>230</v>
      </c>
      <c r="B237" s="315" t="s">
        <v>1640</v>
      </c>
      <c r="C237" s="506">
        <v>4216006669</v>
      </c>
      <c r="D237" s="506" t="s">
        <v>1877</v>
      </c>
      <c r="E237" s="316" t="s">
        <v>1878</v>
      </c>
      <c r="F237" s="484">
        <v>4253006219</v>
      </c>
      <c r="G237" s="316" t="s">
        <v>1879</v>
      </c>
      <c r="H237" s="315">
        <v>1</v>
      </c>
      <c r="I237" s="484" t="s">
        <v>1880</v>
      </c>
      <c r="J237" s="505" t="s">
        <v>1881</v>
      </c>
      <c r="K237" s="484" t="s">
        <v>1647</v>
      </c>
      <c r="L237" s="316" t="s">
        <v>1882</v>
      </c>
      <c r="M237" s="484" t="s">
        <v>1647</v>
      </c>
      <c r="N237" s="316" t="s">
        <v>1882</v>
      </c>
      <c r="O237" s="484" t="s">
        <v>1880</v>
      </c>
      <c r="P237" s="316" t="s">
        <v>256</v>
      </c>
      <c r="Q237" s="316" t="s">
        <v>345</v>
      </c>
      <c r="R237" s="316" t="s">
        <v>265</v>
      </c>
    </row>
    <row r="238" spans="1:18" s="511" customFormat="1" ht="56.25" hidden="1">
      <c r="A238" s="495">
        <v>231</v>
      </c>
      <c r="B238" s="315" t="s">
        <v>1640</v>
      </c>
      <c r="C238" s="506">
        <v>4216006669</v>
      </c>
      <c r="D238" s="506" t="s">
        <v>1883</v>
      </c>
      <c r="E238" s="316" t="s">
        <v>1884</v>
      </c>
      <c r="F238" s="484">
        <v>4220031763</v>
      </c>
      <c r="G238" s="316" t="s">
        <v>1885</v>
      </c>
      <c r="H238" s="315">
        <v>1</v>
      </c>
      <c r="I238" s="484" t="s">
        <v>1886</v>
      </c>
      <c r="J238" s="505" t="s">
        <v>1887</v>
      </c>
      <c r="K238" s="484" t="s">
        <v>1647</v>
      </c>
      <c r="L238" s="316" t="s">
        <v>1888</v>
      </c>
      <c r="M238" s="484" t="s">
        <v>1647</v>
      </c>
      <c r="N238" s="316" t="s">
        <v>1888</v>
      </c>
      <c r="O238" s="484" t="s">
        <v>1886</v>
      </c>
      <c r="P238" s="316" t="s">
        <v>256</v>
      </c>
      <c r="Q238" s="316" t="s">
        <v>345</v>
      </c>
      <c r="R238" s="316" t="s">
        <v>265</v>
      </c>
    </row>
    <row r="239" spans="1:18" s="511" customFormat="1" ht="56.25" hidden="1">
      <c r="A239" s="495">
        <v>232</v>
      </c>
      <c r="B239" s="315" t="s">
        <v>1640</v>
      </c>
      <c r="C239" s="506">
        <v>4216006669</v>
      </c>
      <c r="D239" s="506" t="s">
        <v>1889</v>
      </c>
      <c r="E239" s="316" t="s">
        <v>1890</v>
      </c>
      <c r="F239" s="484">
        <v>4220015377</v>
      </c>
      <c r="G239" s="316" t="s">
        <v>1891</v>
      </c>
      <c r="H239" s="315">
        <v>1</v>
      </c>
      <c r="I239" s="484" t="s">
        <v>1892</v>
      </c>
      <c r="J239" s="505" t="s">
        <v>1893</v>
      </c>
      <c r="K239" s="484" t="s">
        <v>1647</v>
      </c>
      <c r="L239" s="316" t="s">
        <v>1894</v>
      </c>
      <c r="M239" s="484" t="s">
        <v>1647</v>
      </c>
      <c r="N239" s="316" t="s">
        <v>1894</v>
      </c>
      <c r="O239" s="484" t="s">
        <v>1892</v>
      </c>
      <c r="P239" s="316" t="s">
        <v>256</v>
      </c>
      <c r="Q239" s="316" t="s">
        <v>345</v>
      </c>
      <c r="R239" s="316" t="s">
        <v>265</v>
      </c>
    </row>
    <row r="240" spans="1:18" s="511" customFormat="1" ht="56.25" hidden="1">
      <c r="A240" s="495">
        <v>233</v>
      </c>
      <c r="B240" s="315" t="s">
        <v>1640</v>
      </c>
      <c r="C240" s="506">
        <v>4216006669</v>
      </c>
      <c r="D240" s="506" t="s">
        <v>1895</v>
      </c>
      <c r="E240" s="316" t="s">
        <v>1896</v>
      </c>
      <c r="F240" s="484">
        <v>4220015779</v>
      </c>
      <c r="G240" s="316" t="s">
        <v>1897</v>
      </c>
      <c r="H240" s="315">
        <v>1</v>
      </c>
      <c r="I240" s="484" t="s">
        <v>1898</v>
      </c>
      <c r="J240" s="505" t="s">
        <v>1899</v>
      </c>
      <c r="K240" s="484" t="s">
        <v>1647</v>
      </c>
      <c r="L240" s="316" t="s">
        <v>1900</v>
      </c>
      <c r="M240" s="484" t="s">
        <v>1647</v>
      </c>
      <c r="N240" s="316" t="s">
        <v>1900</v>
      </c>
      <c r="O240" s="484" t="s">
        <v>1898</v>
      </c>
      <c r="P240" s="316" t="s">
        <v>256</v>
      </c>
      <c r="Q240" s="316" t="s">
        <v>345</v>
      </c>
      <c r="R240" s="316" t="s">
        <v>265</v>
      </c>
    </row>
    <row r="241" spans="1:18" s="511" customFormat="1" ht="56.25" hidden="1">
      <c r="A241" s="495">
        <v>234</v>
      </c>
      <c r="B241" s="315" t="s">
        <v>1640</v>
      </c>
      <c r="C241" s="506">
        <v>4216006669</v>
      </c>
      <c r="D241" s="506" t="s">
        <v>1901</v>
      </c>
      <c r="E241" s="316" t="s">
        <v>1902</v>
      </c>
      <c r="F241" s="484">
        <v>4220020987</v>
      </c>
      <c r="G241" s="316" t="s">
        <v>1903</v>
      </c>
      <c r="H241" s="315">
        <v>1</v>
      </c>
      <c r="I241" s="484" t="s">
        <v>1904</v>
      </c>
      <c r="J241" s="505" t="s">
        <v>1905</v>
      </c>
      <c r="K241" s="484" t="s">
        <v>1647</v>
      </c>
      <c r="L241" s="316" t="s">
        <v>1906</v>
      </c>
      <c r="M241" s="484" t="s">
        <v>1647</v>
      </c>
      <c r="N241" s="316" t="s">
        <v>1906</v>
      </c>
      <c r="O241" s="484" t="s">
        <v>1907</v>
      </c>
      <c r="P241" s="316" t="s">
        <v>256</v>
      </c>
      <c r="Q241" s="316" t="s">
        <v>345</v>
      </c>
      <c r="R241" s="316" t="s">
        <v>265</v>
      </c>
    </row>
    <row r="242" spans="1:18" s="511" customFormat="1" ht="56.25" hidden="1">
      <c r="A242" s="495">
        <v>235</v>
      </c>
      <c r="B242" s="315" t="s">
        <v>1640</v>
      </c>
      <c r="C242" s="506">
        <v>4216006669</v>
      </c>
      <c r="D242" s="506" t="s">
        <v>1908</v>
      </c>
      <c r="E242" s="316" t="s">
        <v>1909</v>
      </c>
      <c r="F242" s="484">
        <v>4220016483</v>
      </c>
      <c r="G242" s="316" t="s">
        <v>1910</v>
      </c>
      <c r="H242" s="315">
        <v>1</v>
      </c>
      <c r="I242" s="484" t="s">
        <v>1911</v>
      </c>
      <c r="J242" s="535" t="s">
        <v>1912</v>
      </c>
      <c r="K242" s="484" t="s">
        <v>1647</v>
      </c>
      <c r="L242" s="316" t="s">
        <v>1913</v>
      </c>
      <c r="M242" s="484" t="s">
        <v>1647</v>
      </c>
      <c r="N242" s="316" t="s">
        <v>1913</v>
      </c>
      <c r="O242" s="484" t="s">
        <v>1911</v>
      </c>
      <c r="P242" s="316" t="s">
        <v>256</v>
      </c>
      <c r="Q242" s="316" t="s">
        <v>345</v>
      </c>
      <c r="R242" s="316" t="s">
        <v>265</v>
      </c>
    </row>
    <row r="243" spans="1:18" s="511" customFormat="1" ht="56.25" hidden="1">
      <c r="A243" s="495">
        <v>236</v>
      </c>
      <c r="B243" s="315" t="s">
        <v>1640</v>
      </c>
      <c r="C243" s="506">
        <v>4216006669</v>
      </c>
      <c r="D243" s="506" t="s">
        <v>1914</v>
      </c>
      <c r="E243" s="316" t="s">
        <v>1915</v>
      </c>
      <c r="F243" s="484">
        <v>4220012129</v>
      </c>
      <c r="G243" s="316" t="s">
        <v>1916</v>
      </c>
      <c r="H243" s="315">
        <v>1</v>
      </c>
      <c r="I243" s="484" t="s">
        <v>1917</v>
      </c>
      <c r="J243" s="535" t="s">
        <v>1918</v>
      </c>
      <c r="K243" s="484" t="s">
        <v>1647</v>
      </c>
      <c r="L243" s="316" t="s">
        <v>1919</v>
      </c>
      <c r="M243" s="484" t="s">
        <v>1647</v>
      </c>
      <c r="N243" s="316" t="s">
        <v>1919</v>
      </c>
      <c r="O243" s="484" t="s">
        <v>1917</v>
      </c>
      <c r="P243" s="316" t="s">
        <v>256</v>
      </c>
      <c r="Q243" s="316" t="s">
        <v>345</v>
      </c>
      <c r="R243" s="316" t="s">
        <v>265</v>
      </c>
    </row>
    <row r="244" spans="1:18" s="511" customFormat="1" ht="56.25" hidden="1">
      <c r="A244" s="495">
        <v>237</v>
      </c>
      <c r="B244" s="315" t="s">
        <v>1640</v>
      </c>
      <c r="C244" s="506">
        <v>4216006669</v>
      </c>
      <c r="D244" s="506" t="s">
        <v>1920</v>
      </c>
      <c r="E244" s="316" t="s">
        <v>1921</v>
      </c>
      <c r="F244" s="484">
        <v>4220015715</v>
      </c>
      <c r="G244" s="316" t="s">
        <v>1922</v>
      </c>
      <c r="H244" s="315">
        <v>1</v>
      </c>
      <c r="I244" s="484" t="s">
        <v>1923</v>
      </c>
      <c r="J244" s="505" t="s">
        <v>1924</v>
      </c>
      <c r="K244" s="484" t="s">
        <v>1647</v>
      </c>
      <c r="L244" s="316" t="s">
        <v>1925</v>
      </c>
      <c r="M244" s="484" t="s">
        <v>1647</v>
      </c>
      <c r="N244" s="316" t="s">
        <v>1925</v>
      </c>
      <c r="O244" s="484" t="s">
        <v>1923</v>
      </c>
      <c r="P244" s="316" t="s">
        <v>256</v>
      </c>
      <c r="Q244" s="316" t="s">
        <v>345</v>
      </c>
      <c r="R244" s="316" t="s">
        <v>265</v>
      </c>
    </row>
    <row r="245" spans="1:18" s="511" customFormat="1" ht="56.25" hidden="1">
      <c r="A245" s="495">
        <v>238</v>
      </c>
      <c r="B245" s="315" t="s">
        <v>1640</v>
      </c>
      <c r="C245" s="506">
        <v>4216006669</v>
      </c>
      <c r="D245" s="506" t="s">
        <v>1926</v>
      </c>
      <c r="E245" s="316" t="s">
        <v>1927</v>
      </c>
      <c r="F245" s="484">
        <v>4220017511</v>
      </c>
      <c r="G245" s="316" t="s">
        <v>1928</v>
      </c>
      <c r="H245" s="315">
        <v>1</v>
      </c>
      <c r="I245" s="484" t="s">
        <v>1929</v>
      </c>
      <c r="J245" s="505" t="s">
        <v>1930</v>
      </c>
      <c r="K245" s="484" t="s">
        <v>1647</v>
      </c>
      <c r="L245" s="316" t="s">
        <v>1931</v>
      </c>
      <c r="M245" s="484" t="s">
        <v>1647</v>
      </c>
      <c r="N245" s="316" t="s">
        <v>1931</v>
      </c>
      <c r="O245" s="484" t="s">
        <v>1929</v>
      </c>
      <c r="P245" s="316" t="s">
        <v>256</v>
      </c>
      <c r="Q245" s="316" t="s">
        <v>345</v>
      </c>
      <c r="R245" s="316" t="s">
        <v>265</v>
      </c>
    </row>
    <row r="246" spans="1:18" s="511" customFormat="1" ht="56.25" hidden="1">
      <c r="A246" s="495">
        <v>239</v>
      </c>
      <c r="B246" s="315" t="s">
        <v>1640</v>
      </c>
      <c r="C246" s="506">
        <v>4216006669</v>
      </c>
      <c r="D246" s="506" t="s">
        <v>1932</v>
      </c>
      <c r="E246" s="316" t="s">
        <v>1933</v>
      </c>
      <c r="F246" s="484">
        <v>4220015401</v>
      </c>
      <c r="G246" s="316" t="s">
        <v>1934</v>
      </c>
      <c r="H246" s="315">
        <v>1</v>
      </c>
      <c r="I246" s="484" t="s">
        <v>1935</v>
      </c>
      <c r="J246" s="505" t="s">
        <v>1936</v>
      </c>
      <c r="K246" s="484" t="s">
        <v>1647</v>
      </c>
      <c r="L246" s="316" t="s">
        <v>1937</v>
      </c>
      <c r="M246" s="484" t="s">
        <v>1647</v>
      </c>
      <c r="N246" s="316"/>
      <c r="O246" s="484" t="s">
        <v>1935</v>
      </c>
      <c r="P246" s="316" t="s">
        <v>256</v>
      </c>
      <c r="Q246" s="316" t="s">
        <v>345</v>
      </c>
      <c r="R246" s="316" t="s">
        <v>265</v>
      </c>
    </row>
    <row r="247" spans="1:18" s="511" customFormat="1" ht="56.25" hidden="1">
      <c r="A247" s="495">
        <v>240</v>
      </c>
      <c r="B247" s="315" t="s">
        <v>1640</v>
      </c>
      <c r="C247" s="506">
        <v>4216006669</v>
      </c>
      <c r="D247" s="506" t="s">
        <v>1938</v>
      </c>
      <c r="E247" s="316" t="s">
        <v>1939</v>
      </c>
      <c r="F247" s="484">
        <v>4220015761</v>
      </c>
      <c r="G247" s="316" t="s">
        <v>1940</v>
      </c>
      <c r="H247" s="315">
        <v>1</v>
      </c>
      <c r="I247" s="484" t="s">
        <v>1941</v>
      </c>
      <c r="J247" s="505" t="s">
        <v>1942</v>
      </c>
      <c r="K247" s="484" t="s">
        <v>1647</v>
      </c>
      <c r="L247" s="316" t="s">
        <v>1943</v>
      </c>
      <c r="M247" s="484" t="s">
        <v>1647</v>
      </c>
      <c r="N247" s="316" t="s">
        <v>1943</v>
      </c>
      <c r="O247" s="484" t="s">
        <v>1941</v>
      </c>
      <c r="P247" s="316" t="s">
        <v>256</v>
      </c>
      <c r="Q247" s="316" t="s">
        <v>345</v>
      </c>
      <c r="R247" s="316" t="s">
        <v>265</v>
      </c>
    </row>
    <row r="248" spans="1:18" s="511" customFormat="1" ht="56.25" hidden="1">
      <c r="A248" s="495">
        <v>241</v>
      </c>
      <c r="B248" s="315" t="s">
        <v>1640</v>
      </c>
      <c r="C248" s="506">
        <v>4216006669</v>
      </c>
      <c r="D248" s="506" t="s">
        <v>1944</v>
      </c>
      <c r="E248" s="316" t="s">
        <v>1945</v>
      </c>
      <c r="F248" s="484">
        <v>4220015419</v>
      </c>
      <c r="G248" s="316" t="s">
        <v>1946</v>
      </c>
      <c r="H248" s="315">
        <v>1</v>
      </c>
      <c r="I248" s="484" t="s">
        <v>1947</v>
      </c>
      <c r="J248" s="536" t="s">
        <v>1948</v>
      </c>
      <c r="K248" s="484" t="s">
        <v>1647</v>
      </c>
      <c r="L248" s="316" t="s">
        <v>1949</v>
      </c>
      <c r="M248" s="484" t="s">
        <v>1647</v>
      </c>
      <c r="N248" s="316" t="s">
        <v>1949</v>
      </c>
      <c r="O248" s="484" t="s">
        <v>1947</v>
      </c>
      <c r="P248" s="316" t="s">
        <v>256</v>
      </c>
      <c r="Q248" s="316" t="s">
        <v>345</v>
      </c>
      <c r="R248" s="316" t="s">
        <v>265</v>
      </c>
    </row>
    <row r="249" spans="1:18" s="511" customFormat="1" ht="56.25" hidden="1">
      <c r="A249" s="495">
        <v>242</v>
      </c>
      <c r="B249" s="315" t="s">
        <v>1640</v>
      </c>
      <c r="C249" s="506">
        <v>4216006669</v>
      </c>
      <c r="D249" s="506" t="s">
        <v>1950</v>
      </c>
      <c r="E249" s="316" t="s">
        <v>1951</v>
      </c>
      <c r="F249" s="484">
        <v>4220015433</v>
      </c>
      <c r="G249" s="316" t="s">
        <v>1952</v>
      </c>
      <c r="H249" s="315">
        <v>1</v>
      </c>
      <c r="I249" s="484" t="s">
        <v>1953</v>
      </c>
      <c r="J249" s="505" t="s">
        <v>1954</v>
      </c>
      <c r="K249" s="484" t="s">
        <v>1647</v>
      </c>
      <c r="L249" s="316" t="s">
        <v>1955</v>
      </c>
      <c r="M249" s="484" t="s">
        <v>1647</v>
      </c>
      <c r="N249" s="316" t="s">
        <v>1955</v>
      </c>
      <c r="O249" s="484" t="s">
        <v>1953</v>
      </c>
      <c r="P249" s="316" t="s">
        <v>256</v>
      </c>
      <c r="Q249" s="316" t="s">
        <v>345</v>
      </c>
      <c r="R249" s="316" t="s">
        <v>265</v>
      </c>
    </row>
    <row r="250" spans="1:18" s="511" customFormat="1" ht="56.25" hidden="1">
      <c r="A250" s="495">
        <v>243</v>
      </c>
      <c r="B250" s="315" t="s">
        <v>1640</v>
      </c>
      <c r="C250" s="506">
        <v>4216006669</v>
      </c>
      <c r="D250" s="506" t="s">
        <v>1956</v>
      </c>
      <c r="E250" s="316" t="s">
        <v>1957</v>
      </c>
      <c r="F250" s="484">
        <v>4220018113</v>
      </c>
      <c r="G250" s="316" t="s">
        <v>1958</v>
      </c>
      <c r="H250" s="315">
        <v>1</v>
      </c>
      <c r="I250" s="484" t="s">
        <v>1959</v>
      </c>
      <c r="J250" s="505" t="s">
        <v>1960</v>
      </c>
      <c r="K250" s="484" t="s">
        <v>1647</v>
      </c>
      <c r="L250" s="316" t="s">
        <v>1961</v>
      </c>
      <c r="M250" s="484" t="s">
        <v>1647</v>
      </c>
      <c r="N250" s="316" t="s">
        <v>1961</v>
      </c>
      <c r="O250" s="484" t="s">
        <v>1959</v>
      </c>
      <c r="P250" s="316" t="s">
        <v>256</v>
      </c>
      <c r="Q250" s="316" t="s">
        <v>345</v>
      </c>
      <c r="R250" s="316" t="s">
        <v>265</v>
      </c>
    </row>
    <row r="251" spans="1:18" s="511" customFormat="1" ht="56.25" hidden="1">
      <c r="A251" s="495">
        <v>244</v>
      </c>
      <c r="B251" s="315" t="s">
        <v>1640</v>
      </c>
      <c r="C251" s="506">
        <v>4216006669</v>
      </c>
      <c r="D251" s="506" t="s">
        <v>1962</v>
      </c>
      <c r="E251" s="316" t="s">
        <v>1963</v>
      </c>
      <c r="F251" s="484">
        <v>4220015465</v>
      </c>
      <c r="G251" s="316" t="s">
        <v>1964</v>
      </c>
      <c r="H251" s="315">
        <v>1</v>
      </c>
      <c r="I251" s="484" t="s">
        <v>1965</v>
      </c>
      <c r="J251" s="505" t="s">
        <v>1966</v>
      </c>
      <c r="K251" s="484" t="s">
        <v>1647</v>
      </c>
      <c r="L251" s="316" t="s">
        <v>1967</v>
      </c>
      <c r="M251" s="484" t="s">
        <v>1647</v>
      </c>
      <c r="N251" s="316" t="s">
        <v>1967</v>
      </c>
      <c r="O251" s="484" t="s">
        <v>1965</v>
      </c>
      <c r="P251" s="316" t="s">
        <v>256</v>
      </c>
      <c r="Q251" s="316" t="s">
        <v>345</v>
      </c>
      <c r="R251" s="316" t="s">
        <v>265</v>
      </c>
    </row>
    <row r="252" spans="1:18" s="511" customFormat="1" ht="56.25" hidden="1">
      <c r="A252" s="495">
        <v>245</v>
      </c>
      <c r="B252" s="315" t="s">
        <v>1640</v>
      </c>
      <c r="C252" s="506">
        <v>4216006669</v>
      </c>
      <c r="D252" s="506" t="s">
        <v>1968</v>
      </c>
      <c r="E252" s="316" t="s">
        <v>1969</v>
      </c>
      <c r="F252" s="484">
        <v>4220017575</v>
      </c>
      <c r="G252" s="316" t="s">
        <v>1970</v>
      </c>
      <c r="H252" s="315">
        <v>1</v>
      </c>
      <c r="I252" s="484" t="s">
        <v>1971</v>
      </c>
      <c r="J252" s="505" t="s">
        <v>1972</v>
      </c>
      <c r="K252" s="484" t="s">
        <v>1647</v>
      </c>
      <c r="L252" s="316" t="s">
        <v>1973</v>
      </c>
      <c r="M252" s="484" t="s">
        <v>1647</v>
      </c>
      <c r="N252" s="316" t="s">
        <v>1973</v>
      </c>
      <c r="O252" s="484" t="s">
        <v>1971</v>
      </c>
      <c r="P252" s="316" t="s">
        <v>256</v>
      </c>
      <c r="Q252" s="316" t="s">
        <v>345</v>
      </c>
      <c r="R252" s="316" t="s">
        <v>265</v>
      </c>
    </row>
    <row r="253" spans="1:18" s="511" customFormat="1" ht="56.25" hidden="1">
      <c r="A253" s="495">
        <v>246</v>
      </c>
      <c r="B253" s="315" t="s">
        <v>1640</v>
      </c>
      <c r="C253" s="506">
        <v>4216006669</v>
      </c>
      <c r="D253" s="506" t="s">
        <v>1974</v>
      </c>
      <c r="E253" s="316" t="s">
        <v>1975</v>
      </c>
      <c r="F253" s="484">
        <v>4220012545</v>
      </c>
      <c r="G253" s="316" t="s">
        <v>1976</v>
      </c>
      <c r="H253" s="315">
        <v>1</v>
      </c>
      <c r="I253" s="484" t="s">
        <v>1977</v>
      </c>
      <c r="J253" s="536" t="s">
        <v>1978</v>
      </c>
      <c r="K253" s="484" t="s">
        <v>421</v>
      </c>
      <c r="L253" s="316" t="s">
        <v>1979</v>
      </c>
      <c r="M253" s="484" t="s">
        <v>421</v>
      </c>
      <c r="N253" s="316" t="s">
        <v>1979</v>
      </c>
      <c r="O253" s="484" t="s">
        <v>1977</v>
      </c>
      <c r="P253" s="316" t="s">
        <v>256</v>
      </c>
      <c r="Q253" s="316" t="s">
        <v>345</v>
      </c>
      <c r="R253" s="316" t="s">
        <v>265</v>
      </c>
    </row>
    <row r="254" spans="1:18" s="511" customFormat="1" ht="56.25" hidden="1">
      <c r="A254" s="495">
        <v>247</v>
      </c>
      <c r="B254" s="315" t="s">
        <v>1640</v>
      </c>
      <c r="C254" s="506">
        <v>4216006669</v>
      </c>
      <c r="D254" s="506" t="s">
        <v>1980</v>
      </c>
      <c r="E254" s="316" t="s">
        <v>1981</v>
      </c>
      <c r="F254" s="484">
        <v>4220011020</v>
      </c>
      <c r="G254" s="316" t="s">
        <v>1982</v>
      </c>
      <c r="H254" s="315">
        <v>1</v>
      </c>
      <c r="I254" s="484" t="s">
        <v>1983</v>
      </c>
      <c r="J254" s="505" t="s">
        <v>1984</v>
      </c>
      <c r="K254" s="484" t="s">
        <v>421</v>
      </c>
      <c r="L254" s="316" t="s">
        <v>1985</v>
      </c>
      <c r="M254" s="484" t="s">
        <v>421</v>
      </c>
      <c r="N254" s="316" t="s">
        <v>1985</v>
      </c>
      <c r="O254" s="484" t="s">
        <v>1983</v>
      </c>
      <c r="P254" s="316" t="s">
        <v>256</v>
      </c>
      <c r="Q254" s="316" t="s">
        <v>345</v>
      </c>
      <c r="R254" s="316" t="s">
        <v>265</v>
      </c>
    </row>
    <row r="255" spans="1:18" s="511" customFormat="1" ht="56.25" hidden="1">
      <c r="A255" s="495">
        <v>248</v>
      </c>
      <c r="B255" s="315" t="s">
        <v>1640</v>
      </c>
      <c r="C255" s="506">
        <v>4216006669</v>
      </c>
      <c r="D255" s="506" t="s">
        <v>1986</v>
      </c>
      <c r="E255" s="316" t="s">
        <v>1987</v>
      </c>
      <c r="F255" s="484">
        <v>4220017293</v>
      </c>
      <c r="G255" s="316" t="s">
        <v>1988</v>
      </c>
      <c r="H255" s="315">
        <v>1</v>
      </c>
      <c r="I255" s="484" t="s">
        <v>1989</v>
      </c>
      <c r="J255" s="536" t="s">
        <v>1990</v>
      </c>
      <c r="K255" s="484" t="s">
        <v>509</v>
      </c>
      <c r="L255" s="316" t="s">
        <v>1991</v>
      </c>
      <c r="M255" s="484" t="s">
        <v>421</v>
      </c>
      <c r="N255" s="316" t="s">
        <v>1992</v>
      </c>
      <c r="O255" s="484" t="s">
        <v>1989</v>
      </c>
      <c r="P255" s="316" t="s">
        <v>256</v>
      </c>
      <c r="Q255" s="316" t="s">
        <v>345</v>
      </c>
      <c r="R255" s="316" t="s">
        <v>265</v>
      </c>
    </row>
    <row r="256" spans="1:18" s="511" customFormat="1" ht="67.5" hidden="1">
      <c r="A256" s="495">
        <v>249</v>
      </c>
      <c r="B256" s="315" t="s">
        <v>1640</v>
      </c>
      <c r="C256" s="506">
        <v>4216006669</v>
      </c>
      <c r="D256" s="506" t="s">
        <v>1993</v>
      </c>
      <c r="E256" s="316" t="s">
        <v>1994</v>
      </c>
      <c r="F256" s="484">
        <v>4220017303</v>
      </c>
      <c r="G256" s="316" t="s">
        <v>1995</v>
      </c>
      <c r="H256" s="315">
        <v>1</v>
      </c>
      <c r="I256" s="484" t="s">
        <v>1996</v>
      </c>
      <c r="J256" s="536" t="s">
        <v>1997</v>
      </c>
      <c r="K256" s="484" t="s">
        <v>421</v>
      </c>
      <c r="L256" s="316" t="s">
        <v>1998</v>
      </c>
      <c r="M256" s="484" t="s">
        <v>421</v>
      </c>
      <c r="N256" s="316" t="s">
        <v>1998</v>
      </c>
      <c r="O256" s="484" t="s">
        <v>1996</v>
      </c>
      <c r="P256" s="316" t="s">
        <v>256</v>
      </c>
      <c r="Q256" s="316" t="s">
        <v>345</v>
      </c>
      <c r="R256" s="316" t="s">
        <v>265</v>
      </c>
    </row>
    <row r="257" spans="1:18" s="511" customFormat="1" ht="56.25" hidden="1">
      <c r="A257" s="495">
        <v>250</v>
      </c>
      <c r="B257" s="315" t="s">
        <v>1640</v>
      </c>
      <c r="C257" s="506">
        <v>4216006669</v>
      </c>
      <c r="D257" s="506" t="s">
        <v>1999</v>
      </c>
      <c r="E257" s="316" t="s">
        <v>2000</v>
      </c>
      <c r="F257" s="484">
        <v>4220013316</v>
      </c>
      <c r="G257" s="316" t="s">
        <v>2001</v>
      </c>
      <c r="H257" s="315">
        <v>1</v>
      </c>
      <c r="I257" s="484" t="s">
        <v>2002</v>
      </c>
      <c r="J257" s="536" t="s">
        <v>2003</v>
      </c>
      <c r="K257" s="484" t="s">
        <v>421</v>
      </c>
      <c r="L257" s="316" t="s">
        <v>2004</v>
      </c>
      <c r="M257" s="484" t="s">
        <v>421</v>
      </c>
      <c r="N257" s="316" t="s">
        <v>2004</v>
      </c>
      <c r="O257" s="484" t="s">
        <v>2002</v>
      </c>
      <c r="P257" s="316" t="s">
        <v>256</v>
      </c>
      <c r="Q257" s="316" t="s">
        <v>345</v>
      </c>
      <c r="R257" s="316" t="s">
        <v>265</v>
      </c>
    </row>
    <row r="258" spans="1:18" s="511" customFormat="1" ht="56.25" hidden="1">
      <c r="A258" s="495">
        <v>251</v>
      </c>
      <c r="B258" s="315" t="s">
        <v>1640</v>
      </c>
      <c r="C258" s="506">
        <v>4216006669</v>
      </c>
      <c r="D258" s="506" t="s">
        <v>2005</v>
      </c>
      <c r="E258" s="316" t="s">
        <v>2006</v>
      </c>
      <c r="F258" s="484">
        <v>4220015521</v>
      </c>
      <c r="G258" s="316" t="s">
        <v>2007</v>
      </c>
      <c r="H258" s="315">
        <v>1</v>
      </c>
      <c r="I258" s="484" t="s">
        <v>2008</v>
      </c>
      <c r="J258" s="536" t="s">
        <v>2009</v>
      </c>
      <c r="K258" s="484" t="s">
        <v>421</v>
      </c>
      <c r="L258" s="316" t="s">
        <v>2010</v>
      </c>
      <c r="M258" s="484" t="s">
        <v>421</v>
      </c>
      <c r="N258" s="316" t="s">
        <v>2010</v>
      </c>
      <c r="O258" s="484" t="s">
        <v>2008</v>
      </c>
      <c r="P258" s="316" t="s">
        <v>256</v>
      </c>
      <c r="Q258" s="316" t="s">
        <v>345</v>
      </c>
      <c r="R258" s="316" t="s">
        <v>265</v>
      </c>
    </row>
    <row r="259" spans="1:18" s="511" customFormat="1" ht="56.25" hidden="1">
      <c r="A259" s="495">
        <v>252</v>
      </c>
      <c r="B259" s="315" t="s">
        <v>1640</v>
      </c>
      <c r="C259" s="506">
        <v>4216006669</v>
      </c>
      <c r="D259" s="506" t="s">
        <v>2011</v>
      </c>
      <c r="E259" s="316" t="s">
        <v>2012</v>
      </c>
      <c r="F259" s="484">
        <v>4220013274</v>
      </c>
      <c r="G259" s="316" t="s">
        <v>2013</v>
      </c>
      <c r="H259" s="315">
        <v>1</v>
      </c>
      <c r="I259" s="484" t="s">
        <v>2014</v>
      </c>
      <c r="J259" s="505" t="s">
        <v>2015</v>
      </c>
      <c r="K259" s="484" t="s">
        <v>421</v>
      </c>
      <c r="L259" s="316" t="s">
        <v>2016</v>
      </c>
      <c r="M259" s="484" t="s">
        <v>421</v>
      </c>
      <c r="N259" s="316" t="s">
        <v>2016</v>
      </c>
      <c r="O259" s="484" t="s">
        <v>2014</v>
      </c>
      <c r="P259" s="316" t="s">
        <v>256</v>
      </c>
      <c r="Q259" s="316" t="s">
        <v>345</v>
      </c>
      <c r="R259" s="316" t="s">
        <v>265</v>
      </c>
    </row>
    <row r="260" spans="1:18" s="511" customFormat="1" ht="56.25" hidden="1">
      <c r="A260" s="495">
        <v>253</v>
      </c>
      <c r="B260" s="315" t="s">
        <v>1640</v>
      </c>
      <c r="C260" s="506">
        <v>4216006669</v>
      </c>
      <c r="D260" s="506" t="s">
        <v>2017</v>
      </c>
      <c r="E260" s="316" t="s">
        <v>2018</v>
      </c>
      <c r="F260" s="484">
        <v>4220013299</v>
      </c>
      <c r="G260" s="316" t="s">
        <v>2019</v>
      </c>
      <c r="H260" s="315">
        <v>1</v>
      </c>
      <c r="I260" s="484" t="s">
        <v>2020</v>
      </c>
      <c r="J260" s="536" t="s">
        <v>2021</v>
      </c>
      <c r="K260" s="484" t="s">
        <v>421</v>
      </c>
      <c r="L260" s="316" t="s">
        <v>2022</v>
      </c>
      <c r="M260" s="484" t="s">
        <v>421</v>
      </c>
      <c r="N260" s="316" t="s">
        <v>2022</v>
      </c>
      <c r="O260" s="484" t="s">
        <v>2020</v>
      </c>
      <c r="P260" s="316" t="s">
        <v>256</v>
      </c>
      <c r="Q260" s="316" t="s">
        <v>345</v>
      </c>
      <c r="R260" s="316" t="s">
        <v>265</v>
      </c>
    </row>
    <row r="261" spans="1:18" s="511" customFormat="1" ht="56.25" hidden="1">
      <c r="A261" s="495">
        <v>254</v>
      </c>
      <c r="B261" s="315" t="s">
        <v>1640</v>
      </c>
      <c r="C261" s="506">
        <v>4216006669</v>
      </c>
      <c r="D261" s="506" t="s">
        <v>2023</v>
      </c>
      <c r="E261" s="316" t="s">
        <v>2024</v>
      </c>
      <c r="F261" s="484">
        <v>4220015497</v>
      </c>
      <c r="G261" s="316" t="s">
        <v>2025</v>
      </c>
      <c r="H261" s="315">
        <v>1</v>
      </c>
      <c r="I261" s="484" t="s">
        <v>2026</v>
      </c>
      <c r="J261" s="536" t="s">
        <v>2027</v>
      </c>
      <c r="K261" s="484" t="s">
        <v>421</v>
      </c>
      <c r="L261" s="316" t="s">
        <v>2028</v>
      </c>
      <c r="M261" s="484" t="s">
        <v>421</v>
      </c>
      <c r="N261" s="316" t="s">
        <v>2028</v>
      </c>
      <c r="O261" s="484" t="s">
        <v>2026</v>
      </c>
      <c r="P261" s="316" t="s">
        <v>256</v>
      </c>
      <c r="Q261" s="316" t="s">
        <v>345</v>
      </c>
      <c r="R261" s="316" t="s">
        <v>265</v>
      </c>
    </row>
    <row r="262" spans="1:18" s="511" customFormat="1" ht="45" hidden="1">
      <c r="A262" s="495">
        <v>255</v>
      </c>
      <c r="B262" s="315" t="s">
        <v>1640</v>
      </c>
      <c r="C262" s="506">
        <v>4216006669</v>
      </c>
      <c r="D262" s="506" t="s">
        <v>2029</v>
      </c>
      <c r="E262" s="316" t="s">
        <v>2030</v>
      </c>
      <c r="F262" s="484">
        <v>4220015553</v>
      </c>
      <c r="G262" s="316" t="s">
        <v>2031</v>
      </c>
      <c r="H262" s="315">
        <v>1</v>
      </c>
      <c r="I262" s="484" t="s">
        <v>2032</v>
      </c>
      <c r="J262" s="536" t="s">
        <v>2033</v>
      </c>
      <c r="K262" s="484" t="s">
        <v>421</v>
      </c>
      <c r="L262" s="316" t="s">
        <v>2034</v>
      </c>
      <c r="M262" s="484" t="s">
        <v>421</v>
      </c>
      <c r="N262" s="316" t="s">
        <v>2034</v>
      </c>
      <c r="O262" s="484" t="s">
        <v>2032</v>
      </c>
      <c r="P262" s="316" t="s">
        <v>256</v>
      </c>
      <c r="Q262" s="316" t="s">
        <v>345</v>
      </c>
      <c r="R262" s="316" t="s">
        <v>265</v>
      </c>
    </row>
    <row r="263" spans="1:18" s="511" customFormat="1" ht="56.25" hidden="1">
      <c r="A263" s="495">
        <v>256</v>
      </c>
      <c r="B263" s="315" t="s">
        <v>1640</v>
      </c>
      <c r="C263" s="506">
        <v>4216006669</v>
      </c>
      <c r="D263" s="506" t="s">
        <v>2035</v>
      </c>
      <c r="E263" s="316" t="s">
        <v>2036</v>
      </c>
      <c r="F263" s="484">
        <v>4220013250</v>
      </c>
      <c r="G263" s="316" t="s">
        <v>2037</v>
      </c>
      <c r="H263" s="315">
        <v>1</v>
      </c>
      <c r="I263" s="484" t="s">
        <v>2038</v>
      </c>
      <c r="J263" s="536" t="s">
        <v>2039</v>
      </c>
      <c r="K263" s="484" t="s">
        <v>421</v>
      </c>
      <c r="L263" s="316" t="s">
        <v>2040</v>
      </c>
      <c r="M263" s="484" t="s">
        <v>421</v>
      </c>
      <c r="N263" s="316" t="s">
        <v>2040</v>
      </c>
      <c r="O263" s="484" t="s">
        <v>2038</v>
      </c>
      <c r="P263" s="316" t="s">
        <v>256</v>
      </c>
      <c r="Q263" s="316" t="s">
        <v>345</v>
      </c>
      <c r="R263" s="316" t="s">
        <v>265</v>
      </c>
    </row>
    <row r="264" spans="1:18" s="511" customFormat="1" ht="56.25" hidden="1">
      <c r="A264" s="495">
        <v>257</v>
      </c>
      <c r="B264" s="315" t="s">
        <v>1640</v>
      </c>
      <c r="C264" s="506">
        <v>4216006669</v>
      </c>
      <c r="D264" s="506" t="s">
        <v>2041</v>
      </c>
      <c r="E264" s="316" t="s">
        <v>2042</v>
      </c>
      <c r="F264" s="484">
        <v>4220013242</v>
      </c>
      <c r="G264" s="316" t="s">
        <v>2043</v>
      </c>
      <c r="H264" s="315">
        <v>1</v>
      </c>
      <c r="I264" s="484" t="s">
        <v>2044</v>
      </c>
      <c r="J264" s="536" t="s">
        <v>2045</v>
      </c>
      <c r="K264" s="484" t="s">
        <v>421</v>
      </c>
      <c r="L264" s="316" t="s">
        <v>2046</v>
      </c>
      <c r="M264" s="484" t="s">
        <v>421</v>
      </c>
      <c r="N264" s="316" t="s">
        <v>2046</v>
      </c>
      <c r="O264" s="484" t="s">
        <v>2044</v>
      </c>
      <c r="P264" s="316" t="s">
        <v>256</v>
      </c>
      <c r="Q264" s="316" t="s">
        <v>345</v>
      </c>
      <c r="R264" s="316" t="s">
        <v>265</v>
      </c>
    </row>
    <row r="265" spans="1:18" s="511" customFormat="1" ht="78.75" hidden="1">
      <c r="A265" s="495">
        <v>258</v>
      </c>
      <c r="B265" s="315" t="s">
        <v>1640</v>
      </c>
      <c r="C265" s="506">
        <v>4216006669</v>
      </c>
      <c r="D265" s="506" t="s">
        <v>2047</v>
      </c>
      <c r="E265" s="316" t="s">
        <v>2048</v>
      </c>
      <c r="F265" s="484">
        <v>4220015514</v>
      </c>
      <c r="G265" s="316" t="s">
        <v>2049</v>
      </c>
      <c r="H265" s="315">
        <v>1</v>
      </c>
      <c r="I265" s="484" t="s">
        <v>2050</v>
      </c>
      <c r="J265" s="505" t="s">
        <v>2051</v>
      </c>
      <c r="K265" s="484" t="s">
        <v>421</v>
      </c>
      <c r="L265" s="316" t="s">
        <v>2052</v>
      </c>
      <c r="M265" s="484" t="s">
        <v>421</v>
      </c>
      <c r="N265" s="316" t="s">
        <v>2052</v>
      </c>
      <c r="O265" s="484" t="s">
        <v>2050</v>
      </c>
      <c r="P265" s="316" t="s">
        <v>256</v>
      </c>
      <c r="Q265" s="316" t="s">
        <v>345</v>
      </c>
      <c r="R265" s="316" t="s">
        <v>265</v>
      </c>
    </row>
    <row r="266" spans="1:18" s="511" customFormat="1" ht="78.75" hidden="1">
      <c r="A266" s="495">
        <v>259</v>
      </c>
      <c r="B266" s="316" t="s">
        <v>2053</v>
      </c>
      <c r="C266" s="506" t="s">
        <v>801</v>
      </c>
      <c r="D266" s="492" t="s">
        <v>2054</v>
      </c>
      <c r="E266" s="316" t="s">
        <v>2055</v>
      </c>
      <c r="F266" s="484">
        <v>4221013326</v>
      </c>
      <c r="G266" s="484" t="s">
        <v>2056</v>
      </c>
      <c r="H266" s="484">
        <v>1</v>
      </c>
      <c r="I266" s="506" t="s">
        <v>2057</v>
      </c>
      <c r="J266" s="505" t="s">
        <v>2058</v>
      </c>
      <c r="K266" s="484" t="s">
        <v>421</v>
      </c>
      <c r="L266" s="484" t="s">
        <v>2059</v>
      </c>
      <c r="M266" s="484" t="s">
        <v>421</v>
      </c>
      <c r="N266" s="484" t="s">
        <v>2059</v>
      </c>
      <c r="O266" s="506" t="s">
        <v>2057</v>
      </c>
      <c r="P266" s="447" t="s">
        <v>422</v>
      </c>
      <c r="Q266" s="316" t="s">
        <v>603</v>
      </c>
      <c r="R266" s="316" t="s">
        <v>2060</v>
      </c>
    </row>
    <row r="267" spans="1:18" s="511" customFormat="1" ht="67.5" hidden="1">
      <c r="A267" s="495">
        <v>260</v>
      </c>
      <c r="B267" s="316" t="s">
        <v>2053</v>
      </c>
      <c r="C267" s="506" t="s">
        <v>801</v>
      </c>
      <c r="D267" s="492" t="s">
        <v>2061</v>
      </c>
      <c r="E267" s="316" t="s">
        <v>2062</v>
      </c>
      <c r="F267" s="484">
        <v>4219004155</v>
      </c>
      <c r="G267" s="484" t="s">
        <v>2063</v>
      </c>
      <c r="H267" s="484">
        <v>1</v>
      </c>
      <c r="I267" s="506" t="s">
        <v>2064</v>
      </c>
      <c r="J267" s="505" t="s">
        <v>2065</v>
      </c>
      <c r="K267" s="484" t="s">
        <v>421</v>
      </c>
      <c r="L267" s="484" t="s">
        <v>2066</v>
      </c>
      <c r="M267" s="484" t="s">
        <v>421</v>
      </c>
      <c r="N267" s="484" t="s">
        <v>2066</v>
      </c>
      <c r="O267" s="506" t="s">
        <v>2064</v>
      </c>
      <c r="P267" s="447" t="s">
        <v>422</v>
      </c>
      <c r="Q267" s="316" t="s">
        <v>603</v>
      </c>
      <c r="R267" s="316" t="s">
        <v>2060</v>
      </c>
    </row>
    <row r="268" spans="1:18" s="511" customFormat="1" ht="67.5" hidden="1">
      <c r="A268" s="495">
        <v>261</v>
      </c>
      <c r="B268" s="316" t="s">
        <v>2053</v>
      </c>
      <c r="C268" s="506" t="s">
        <v>801</v>
      </c>
      <c r="D268" s="492" t="s">
        <v>2067</v>
      </c>
      <c r="E268" s="316" t="s">
        <v>2068</v>
      </c>
      <c r="F268" s="484">
        <v>4219004162</v>
      </c>
      <c r="G268" s="484" t="s">
        <v>2069</v>
      </c>
      <c r="H268" s="484">
        <v>1</v>
      </c>
      <c r="I268" s="506" t="s">
        <v>2070</v>
      </c>
      <c r="J268" s="505" t="s">
        <v>2071</v>
      </c>
      <c r="K268" s="484" t="s">
        <v>421</v>
      </c>
      <c r="L268" s="484" t="s">
        <v>2072</v>
      </c>
      <c r="M268" s="484" t="s">
        <v>421</v>
      </c>
      <c r="N268" s="484" t="s">
        <v>2072</v>
      </c>
      <c r="O268" s="506" t="s">
        <v>2070</v>
      </c>
      <c r="P268" s="447" t="s">
        <v>422</v>
      </c>
      <c r="Q268" s="316" t="s">
        <v>603</v>
      </c>
      <c r="R268" s="316" t="s">
        <v>2060</v>
      </c>
    </row>
    <row r="269" spans="1:18" s="511" customFormat="1" ht="67.5" hidden="1">
      <c r="A269" s="495">
        <v>262</v>
      </c>
      <c r="B269" s="316" t="s">
        <v>2053</v>
      </c>
      <c r="C269" s="506" t="s">
        <v>801</v>
      </c>
      <c r="D269" s="492" t="s">
        <v>2073</v>
      </c>
      <c r="E269" s="316" t="s">
        <v>2074</v>
      </c>
      <c r="F269" s="484">
        <v>4219004187</v>
      </c>
      <c r="G269" s="484" t="s">
        <v>2075</v>
      </c>
      <c r="H269" s="484">
        <v>1</v>
      </c>
      <c r="I269" s="506" t="s">
        <v>2076</v>
      </c>
      <c r="J269" s="505" t="s">
        <v>2077</v>
      </c>
      <c r="K269" s="484" t="s">
        <v>421</v>
      </c>
      <c r="L269" s="484" t="s">
        <v>2078</v>
      </c>
      <c r="M269" s="484" t="s">
        <v>421</v>
      </c>
      <c r="N269" s="484" t="s">
        <v>2078</v>
      </c>
      <c r="O269" s="506" t="s">
        <v>2076</v>
      </c>
      <c r="P269" s="447" t="s">
        <v>422</v>
      </c>
      <c r="Q269" s="316" t="s">
        <v>603</v>
      </c>
      <c r="R269" s="316" t="s">
        <v>2060</v>
      </c>
    </row>
    <row r="270" spans="1:18" s="511" customFormat="1" ht="67.5" hidden="1">
      <c r="A270" s="495">
        <v>263</v>
      </c>
      <c r="B270" s="316" t="s">
        <v>2053</v>
      </c>
      <c r="C270" s="506" t="s">
        <v>801</v>
      </c>
      <c r="D270" s="492" t="s">
        <v>2079</v>
      </c>
      <c r="E270" s="316" t="s">
        <v>2080</v>
      </c>
      <c r="F270" s="484">
        <v>4219004194</v>
      </c>
      <c r="G270" s="484" t="s">
        <v>2081</v>
      </c>
      <c r="H270" s="484">
        <v>1</v>
      </c>
      <c r="I270" s="506" t="s">
        <v>2082</v>
      </c>
      <c r="J270" s="505" t="s">
        <v>2083</v>
      </c>
      <c r="K270" s="484" t="s">
        <v>421</v>
      </c>
      <c r="L270" s="484" t="s">
        <v>2084</v>
      </c>
      <c r="M270" s="484" t="s">
        <v>421</v>
      </c>
      <c r="N270" s="484" t="s">
        <v>2084</v>
      </c>
      <c r="O270" s="506" t="s">
        <v>2082</v>
      </c>
      <c r="P270" s="447" t="s">
        <v>422</v>
      </c>
      <c r="Q270" s="316" t="s">
        <v>603</v>
      </c>
      <c r="R270" s="316" t="s">
        <v>2060</v>
      </c>
    </row>
    <row r="271" spans="1:18" s="511" customFormat="1" ht="67.5" hidden="1">
      <c r="A271" s="495">
        <v>264</v>
      </c>
      <c r="B271" s="316" t="s">
        <v>2053</v>
      </c>
      <c r="C271" s="506" t="s">
        <v>801</v>
      </c>
      <c r="D271" s="492" t="s">
        <v>2085</v>
      </c>
      <c r="E271" s="316" t="s">
        <v>2086</v>
      </c>
      <c r="F271" s="484">
        <v>4219004204</v>
      </c>
      <c r="G271" s="484" t="s">
        <v>2087</v>
      </c>
      <c r="H271" s="484">
        <v>1</v>
      </c>
      <c r="I271" s="506" t="s">
        <v>2088</v>
      </c>
      <c r="J271" s="505" t="s">
        <v>2089</v>
      </c>
      <c r="K271" s="484" t="s">
        <v>2090</v>
      </c>
      <c r="L271" s="484" t="s">
        <v>2091</v>
      </c>
      <c r="M271" s="484" t="s">
        <v>2090</v>
      </c>
      <c r="N271" s="484" t="s">
        <v>2091</v>
      </c>
      <c r="O271" s="506" t="s">
        <v>2088</v>
      </c>
      <c r="P271" s="447" t="s">
        <v>422</v>
      </c>
      <c r="Q271" s="316" t="s">
        <v>603</v>
      </c>
      <c r="R271" s="316" t="s">
        <v>2060</v>
      </c>
    </row>
    <row r="272" spans="1:18" s="511" customFormat="1" ht="67.5" hidden="1">
      <c r="A272" s="495">
        <v>265</v>
      </c>
      <c r="B272" s="316" t="s">
        <v>2053</v>
      </c>
      <c r="C272" s="506" t="s">
        <v>801</v>
      </c>
      <c r="D272" s="492" t="s">
        <v>2092</v>
      </c>
      <c r="E272" s="316" t="s">
        <v>2093</v>
      </c>
      <c r="F272" s="484">
        <v>4219004236</v>
      </c>
      <c r="G272" s="484" t="s">
        <v>2094</v>
      </c>
      <c r="H272" s="484">
        <v>1</v>
      </c>
      <c r="I272" s="506" t="s">
        <v>2095</v>
      </c>
      <c r="J272" s="505" t="s">
        <v>2096</v>
      </c>
      <c r="K272" s="484" t="s">
        <v>421</v>
      </c>
      <c r="L272" s="484" t="s">
        <v>2097</v>
      </c>
      <c r="M272" s="484" t="s">
        <v>421</v>
      </c>
      <c r="N272" s="484" t="s">
        <v>2097</v>
      </c>
      <c r="O272" s="506" t="s">
        <v>2095</v>
      </c>
      <c r="P272" s="447" t="s">
        <v>422</v>
      </c>
      <c r="Q272" s="316" t="s">
        <v>603</v>
      </c>
      <c r="R272" s="316" t="s">
        <v>2060</v>
      </c>
    </row>
    <row r="273" spans="1:18" s="511" customFormat="1" ht="112.5" hidden="1">
      <c r="A273" s="495">
        <v>266</v>
      </c>
      <c r="B273" s="316" t="s">
        <v>2053</v>
      </c>
      <c r="C273" s="506" t="s">
        <v>801</v>
      </c>
      <c r="D273" s="492" t="s">
        <v>2098</v>
      </c>
      <c r="E273" s="316" t="s">
        <v>2099</v>
      </c>
      <c r="F273" s="484">
        <v>4221013301</v>
      </c>
      <c r="G273" s="484" t="s">
        <v>2100</v>
      </c>
      <c r="H273" s="484">
        <v>1</v>
      </c>
      <c r="I273" s="506" t="s">
        <v>2101</v>
      </c>
      <c r="J273" s="505" t="s">
        <v>2102</v>
      </c>
      <c r="K273" s="484" t="s">
        <v>807</v>
      </c>
      <c r="L273" s="484" t="s">
        <v>2103</v>
      </c>
      <c r="M273" s="484" t="s">
        <v>807</v>
      </c>
      <c r="N273" s="484" t="s">
        <v>2103</v>
      </c>
      <c r="O273" s="506" t="s">
        <v>2101</v>
      </c>
      <c r="P273" s="447" t="s">
        <v>422</v>
      </c>
      <c r="Q273" s="316" t="s">
        <v>603</v>
      </c>
      <c r="R273" s="316" t="s">
        <v>2060</v>
      </c>
    </row>
    <row r="274" spans="1:18" s="511" customFormat="1" ht="67.5" hidden="1">
      <c r="A274" s="495">
        <v>267</v>
      </c>
      <c r="B274" s="316" t="s">
        <v>2053</v>
      </c>
      <c r="C274" s="506" t="s">
        <v>801</v>
      </c>
      <c r="D274" s="492" t="s">
        <v>2104</v>
      </c>
      <c r="E274" s="316" t="s">
        <v>2105</v>
      </c>
      <c r="F274" s="484">
        <v>4219004243</v>
      </c>
      <c r="G274" s="484" t="s">
        <v>2106</v>
      </c>
      <c r="H274" s="484">
        <v>1</v>
      </c>
      <c r="I274" s="506" t="s">
        <v>2107</v>
      </c>
      <c r="J274" s="505" t="s">
        <v>2108</v>
      </c>
      <c r="K274" s="484" t="s">
        <v>421</v>
      </c>
      <c r="L274" s="484" t="s">
        <v>2109</v>
      </c>
      <c r="M274" s="484" t="s">
        <v>421</v>
      </c>
      <c r="N274" s="484" t="s">
        <v>2109</v>
      </c>
      <c r="O274" s="506" t="s">
        <v>2107</v>
      </c>
      <c r="P274" s="447" t="s">
        <v>422</v>
      </c>
      <c r="Q274" s="316" t="s">
        <v>603</v>
      </c>
      <c r="R274" s="316" t="s">
        <v>2060</v>
      </c>
    </row>
    <row r="275" spans="1:18" s="511" customFormat="1" ht="67.5" hidden="1">
      <c r="A275" s="495">
        <v>268</v>
      </c>
      <c r="B275" s="316" t="s">
        <v>2053</v>
      </c>
      <c r="C275" s="506" t="s">
        <v>801</v>
      </c>
      <c r="D275" s="492" t="s">
        <v>2110</v>
      </c>
      <c r="E275" s="316" t="s">
        <v>2111</v>
      </c>
      <c r="F275" s="484">
        <v>4219004268</v>
      </c>
      <c r="G275" s="484" t="s">
        <v>2112</v>
      </c>
      <c r="H275" s="484">
        <v>1</v>
      </c>
      <c r="I275" s="506" t="s">
        <v>2113</v>
      </c>
      <c r="J275" s="505" t="s">
        <v>2114</v>
      </c>
      <c r="K275" s="484" t="s">
        <v>421</v>
      </c>
      <c r="L275" s="484" t="s">
        <v>2115</v>
      </c>
      <c r="M275" s="484" t="s">
        <v>421</v>
      </c>
      <c r="N275" s="484" t="s">
        <v>2115</v>
      </c>
      <c r="O275" s="506" t="s">
        <v>2113</v>
      </c>
      <c r="P275" s="447" t="s">
        <v>422</v>
      </c>
      <c r="Q275" s="316" t="s">
        <v>603</v>
      </c>
      <c r="R275" s="316" t="s">
        <v>2060</v>
      </c>
    </row>
    <row r="276" spans="1:18" s="511" customFormat="1" ht="67.5" hidden="1">
      <c r="A276" s="495">
        <v>269</v>
      </c>
      <c r="B276" s="316" t="s">
        <v>2053</v>
      </c>
      <c r="C276" s="506" t="s">
        <v>801</v>
      </c>
      <c r="D276" s="492" t="s">
        <v>2116</v>
      </c>
      <c r="E276" s="316" t="s">
        <v>2117</v>
      </c>
      <c r="F276" s="484">
        <v>4219004290</v>
      </c>
      <c r="G276" s="484" t="s">
        <v>2118</v>
      </c>
      <c r="H276" s="484">
        <v>1</v>
      </c>
      <c r="I276" s="506" t="s">
        <v>2119</v>
      </c>
      <c r="J276" s="505" t="s">
        <v>2120</v>
      </c>
      <c r="K276" s="484" t="s">
        <v>421</v>
      </c>
      <c r="L276" s="484" t="s">
        <v>2121</v>
      </c>
      <c r="M276" s="484" t="s">
        <v>421</v>
      </c>
      <c r="N276" s="484" t="s">
        <v>2121</v>
      </c>
      <c r="O276" s="506" t="s">
        <v>2119</v>
      </c>
      <c r="P276" s="447" t="s">
        <v>422</v>
      </c>
      <c r="Q276" s="316" t="s">
        <v>603</v>
      </c>
      <c r="R276" s="316" t="s">
        <v>2060</v>
      </c>
    </row>
    <row r="277" spans="1:18" s="511" customFormat="1" ht="67.5" hidden="1">
      <c r="A277" s="495">
        <v>270</v>
      </c>
      <c r="B277" s="316" t="s">
        <v>2053</v>
      </c>
      <c r="C277" s="506" t="s">
        <v>801</v>
      </c>
      <c r="D277" s="492" t="s">
        <v>2122</v>
      </c>
      <c r="E277" s="316" t="s">
        <v>2123</v>
      </c>
      <c r="F277" s="484">
        <v>4219004300</v>
      </c>
      <c r="G277" s="484" t="s">
        <v>2124</v>
      </c>
      <c r="H277" s="484">
        <v>1</v>
      </c>
      <c r="I277" s="506" t="s">
        <v>2125</v>
      </c>
      <c r="J277" s="505" t="s">
        <v>2126</v>
      </c>
      <c r="K277" s="484" t="s">
        <v>421</v>
      </c>
      <c r="L277" s="484" t="s">
        <v>2127</v>
      </c>
      <c r="M277" s="484" t="s">
        <v>421</v>
      </c>
      <c r="N277" s="484" t="s">
        <v>2127</v>
      </c>
      <c r="O277" s="506" t="s">
        <v>2125</v>
      </c>
      <c r="P277" s="447" t="s">
        <v>422</v>
      </c>
      <c r="Q277" s="316" t="s">
        <v>603</v>
      </c>
      <c r="R277" s="316" t="s">
        <v>2060</v>
      </c>
    </row>
    <row r="278" spans="1:18" s="511" customFormat="1" ht="78.75" hidden="1">
      <c r="A278" s="495">
        <v>271</v>
      </c>
      <c r="B278" s="316" t="s">
        <v>2053</v>
      </c>
      <c r="C278" s="506" t="s">
        <v>801</v>
      </c>
      <c r="D278" s="492" t="s">
        <v>2128</v>
      </c>
      <c r="E278" s="316" t="s">
        <v>2129</v>
      </c>
      <c r="F278" s="484">
        <v>4219006280</v>
      </c>
      <c r="G278" s="484" t="s">
        <v>2130</v>
      </c>
      <c r="H278" s="484">
        <v>1</v>
      </c>
      <c r="I278" s="506" t="s">
        <v>2131</v>
      </c>
      <c r="J278" s="505" t="s">
        <v>2132</v>
      </c>
      <c r="K278" s="484" t="s">
        <v>421</v>
      </c>
      <c r="L278" s="484" t="s">
        <v>2133</v>
      </c>
      <c r="M278" s="484" t="s">
        <v>421</v>
      </c>
      <c r="N278" s="484" t="s">
        <v>2133</v>
      </c>
      <c r="O278" s="506" t="s">
        <v>2131</v>
      </c>
      <c r="P278" s="447" t="s">
        <v>422</v>
      </c>
      <c r="Q278" s="316" t="s">
        <v>603</v>
      </c>
      <c r="R278" s="316" t="s">
        <v>2060</v>
      </c>
    </row>
    <row r="279" spans="1:18" s="511" customFormat="1" ht="135" hidden="1">
      <c r="A279" s="495">
        <v>272</v>
      </c>
      <c r="B279" s="316" t="s">
        <v>2053</v>
      </c>
      <c r="C279" s="506" t="s">
        <v>801</v>
      </c>
      <c r="D279" s="492" t="s">
        <v>2134</v>
      </c>
      <c r="E279" s="316" t="s">
        <v>2135</v>
      </c>
      <c r="F279" s="484">
        <v>4219006434</v>
      </c>
      <c r="G279" s="484" t="s">
        <v>2136</v>
      </c>
      <c r="H279" s="484">
        <v>1</v>
      </c>
      <c r="I279" s="506" t="s">
        <v>2137</v>
      </c>
      <c r="J279" s="505" t="s">
        <v>2138</v>
      </c>
      <c r="K279" s="484" t="s">
        <v>807</v>
      </c>
      <c r="L279" s="484" t="s">
        <v>2139</v>
      </c>
      <c r="M279" s="484" t="s">
        <v>807</v>
      </c>
      <c r="N279" s="484" t="s">
        <v>2139</v>
      </c>
      <c r="O279" s="506" t="s">
        <v>2137</v>
      </c>
      <c r="P279" s="447" t="s">
        <v>422</v>
      </c>
      <c r="Q279" s="316" t="s">
        <v>603</v>
      </c>
      <c r="R279" s="316" t="s">
        <v>2060</v>
      </c>
    </row>
    <row r="280" spans="1:18" s="511" customFormat="1" ht="67.5" hidden="1">
      <c r="A280" s="495">
        <v>273</v>
      </c>
      <c r="B280" s="316" t="s">
        <v>2053</v>
      </c>
      <c r="C280" s="506" t="s">
        <v>801</v>
      </c>
      <c r="D280" s="492" t="s">
        <v>2140</v>
      </c>
      <c r="E280" s="316" t="s">
        <v>2141</v>
      </c>
      <c r="F280" s="484">
        <v>4219006498</v>
      </c>
      <c r="G280" s="484" t="s">
        <v>2142</v>
      </c>
      <c r="H280" s="484">
        <v>1</v>
      </c>
      <c r="I280" s="506" t="s">
        <v>2143</v>
      </c>
      <c r="J280" s="505" t="s">
        <v>2144</v>
      </c>
      <c r="K280" s="484" t="s">
        <v>807</v>
      </c>
      <c r="L280" s="484" t="s">
        <v>2145</v>
      </c>
      <c r="M280" s="484" t="s">
        <v>807</v>
      </c>
      <c r="N280" s="484" t="s">
        <v>2145</v>
      </c>
      <c r="O280" s="506" t="s">
        <v>2143</v>
      </c>
      <c r="P280" s="447" t="s">
        <v>422</v>
      </c>
      <c r="Q280" s="316" t="s">
        <v>603</v>
      </c>
      <c r="R280" s="316" t="s">
        <v>2060</v>
      </c>
    </row>
    <row r="281" spans="1:18" s="511" customFormat="1" ht="123.75" hidden="1">
      <c r="A281" s="495">
        <v>274</v>
      </c>
      <c r="B281" s="316" t="s">
        <v>2053</v>
      </c>
      <c r="C281" s="506" t="s">
        <v>801</v>
      </c>
      <c r="D281" s="492" t="s">
        <v>2146</v>
      </c>
      <c r="E281" s="316" t="s">
        <v>2147</v>
      </c>
      <c r="F281" s="484">
        <v>4219006586</v>
      </c>
      <c r="G281" s="484" t="s">
        <v>2148</v>
      </c>
      <c r="H281" s="484">
        <v>1</v>
      </c>
      <c r="I281" s="506" t="s">
        <v>2149</v>
      </c>
      <c r="J281" s="505" t="s">
        <v>2150</v>
      </c>
      <c r="K281" s="484" t="s">
        <v>807</v>
      </c>
      <c r="L281" s="484" t="s">
        <v>2151</v>
      </c>
      <c r="M281" s="484" t="s">
        <v>807</v>
      </c>
      <c r="N281" s="484" t="s">
        <v>2151</v>
      </c>
      <c r="O281" s="506" t="s">
        <v>2149</v>
      </c>
      <c r="P281" s="447" t="s">
        <v>422</v>
      </c>
      <c r="Q281" s="316" t="s">
        <v>603</v>
      </c>
      <c r="R281" s="316" t="s">
        <v>2060</v>
      </c>
    </row>
    <row r="282" spans="1:18" s="511" customFormat="1" ht="112.5" hidden="1">
      <c r="A282" s="495">
        <v>275</v>
      </c>
      <c r="B282" s="316" t="s">
        <v>2053</v>
      </c>
      <c r="C282" s="506" t="s">
        <v>801</v>
      </c>
      <c r="D282" s="492" t="s">
        <v>2152</v>
      </c>
      <c r="E282" s="316" t="s">
        <v>2153</v>
      </c>
      <c r="F282" s="484">
        <v>4219006650</v>
      </c>
      <c r="G282" s="484" t="s">
        <v>2154</v>
      </c>
      <c r="H282" s="484">
        <v>1</v>
      </c>
      <c r="I282" s="506" t="s">
        <v>2155</v>
      </c>
      <c r="J282" s="505" t="s">
        <v>2156</v>
      </c>
      <c r="K282" s="484" t="s">
        <v>807</v>
      </c>
      <c r="L282" s="484" t="s">
        <v>2157</v>
      </c>
      <c r="M282" s="484" t="s">
        <v>807</v>
      </c>
      <c r="N282" s="484" t="s">
        <v>2157</v>
      </c>
      <c r="O282" s="506" t="s">
        <v>2155</v>
      </c>
      <c r="P282" s="447" t="s">
        <v>422</v>
      </c>
      <c r="Q282" s="316" t="s">
        <v>603</v>
      </c>
      <c r="R282" s="316" t="s">
        <v>2060</v>
      </c>
    </row>
    <row r="283" spans="1:18" s="511" customFormat="1" ht="67.5" hidden="1">
      <c r="A283" s="495">
        <v>276</v>
      </c>
      <c r="B283" s="316" t="s">
        <v>2053</v>
      </c>
      <c r="C283" s="506" t="s">
        <v>801</v>
      </c>
      <c r="D283" s="492" t="s">
        <v>2158</v>
      </c>
      <c r="E283" s="316" t="s">
        <v>2159</v>
      </c>
      <c r="F283" s="484">
        <v>4219006699</v>
      </c>
      <c r="G283" s="484" t="s">
        <v>2160</v>
      </c>
      <c r="H283" s="484">
        <v>1</v>
      </c>
      <c r="I283" s="506" t="s">
        <v>2161</v>
      </c>
      <c r="J283" s="505" t="s">
        <v>2162</v>
      </c>
      <c r="K283" s="484" t="s">
        <v>807</v>
      </c>
      <c r="L283" s="484" t="s">
        <v>2163</v>
      </c>
      <c r="M283" s="484" t="s">
        <v>807</v>
      </c>
      <c r="N283" s="484" t="s">
        <v>2163</v>
      </c>
      <c r="O283" s="506" t="s">
        <v>2161</v>
      </c>
      <c r="P283" s="447" t="s">
        <v>422</v>
      </c>
      <c r="Q283" s="316" t="s">
        <v>603</v>
      </c>
      <c r="R283" s="316" t="s">
        <v>2060</v>
      </c>
    </row>
    <row r="284" spans="1:18" s="511" customFormat="1" ht="112.5" hidden="1">
      <c r="A284" s="495">
        <v>277</v>
      </c>
      <c r="B284" s="316" t="s">
        <v>2053</v>
      </c>
      <c r="C284" s="506" t="s">
        <v>801</v>
      </c>
      <c r="D284" s="492" t="s">
        <v>2164</v>
      </c>
      <c r="E284" s="316" t="s">
        <v>2165</v>
      </c>
      <c r="F284" s="484">
        <v>4219006723</v>
      </c>
      <c r="G284" s="484" t="s">
        <v>2166</v>
      </c>
      <c r="H284" s="484">
        <v>1</v>
      </c>
      <c r="I284" s="506" t="s">
        <v>2167</v>
      </c>
      <c r="J284" s="505" t="s">
        <v>2168</v>
      </c>
      <c r="K284" s="484" t="s">
        <v>807</v>
      </c>
      <c r="L284" s="484" t="s">
        <v>2169</v>
      </c>
      <c r="M284" s="484" t="s">
        <v>807</v>
      </c>
      <c r="N284" s="484" t="s">
        <v>2169</v>
      </c>
      <c r="O284" s="506" t="s">
        <v>2167</v>
      </c>
      <c r="P284" s="447" t="s">
        <v>422</v>
      </c>
      <c r="Q284" s="316" t="s">
        <v>603</v>
      </c>
      <c r="R284" s="316" t="s">
        <v>2060</v>
      </c>
    </row>
    <row r="285" spans="1:18" s="511" customFormat="1" ht="112.5" hidden="1">
      <c r="A285" s="495">
        <v>278</v>
      </c>
      <c r="B285" s="316" t="s">
        <v>2053</v>
      </c>
      <c r="C285" s="506" t="s">
        <v>801</v>
      </c>
      <c r="D285" s="492" t="s">
        <v>2170</v>
      </c>
      <c r="E285" s="316" t="s">
        <v>2171</v>
      </c>
      <c r="F285" s="484">
        <v>4219006748</v>
      </c>
      <c r="G285" s="484" t="s">
        <v>2172</v>
      </c>
      <c r="H285" s="484">
        <v>1</v>
      </c>
      <c r="I285" s="506" t="s">
        <v>2173</v>
      </c>
      <c r="J285" s="505" t="s">
        <v>2174</v>
      </c>
      <c r="K285" s="484" t="s">
        <v>807</v>
      </c>
      <c r="L285" s="484" t="s">
        <v>2175</v>
      </c>
      <c r="M285" s="484" t="s">
        <v>807</v>
      </c>
      <c r="N285" s="484" t="s">
        <v>2175</v>
      </c>
      <c r="O285" s="506" t="s">
        <v>2173</v>
      </c>
      <c r="P285" s="447" t="s">
        <v>422</v>
      </c>
      <c r="Q285" s="316" t="s">
        <v>603</v>
      </c>
      <c r="R285" s="316" t="s">
        <v>2060</v>
      </c>
    </row>
    <row r="286" spans="1:18" s="511" customFormat="1" ht="123.75" hidden="1">
      <c r="A286" s="495">
        <v>279</v>
      </c>
      <c r="B286" s="316" t="s">
        <v>2053</v>
      </c>
      <c r="C286" s="506" t="s">
        <v>801</v>
      </c>
      <c r="D286" s="492" t="s">
        <v>2176</v>
      </c>
      <c r="E286" s="316" t="s">
        <v>2177</v>
      </c>
      <c r="F286" s="484">
        <v>4219006635</v>
      </c>
      <c r="G286" s="484" t="s">
        <v>2178</v>
      </c>
      <c r="H286" s="484">
        <v>1</v>
      </c>
      <c r="I286" s="506" t="s">
        <v>2179</v>
      </c>
      <c r="J286" s="505" t="s">
        <v>2180</v>
      </c>
      <c r="K286" s="484" t="s">
        <v>807</v>
      </c>
      <c r="L286" s="484" t="s">
        <v>2181</v>
      </c>
      <c r="M286" s="484" t="s">
        <v>807</v>
      </c>
      <c r="N286" s="484" t="s">
        <v>2181</v>
      </c>
      <c r="O286" s="506" t="s">
        <v>2179</v>
      </c>
      <c r="P286" s="447" t="s">
        <v>422</v>
      </c>
      <c r="Q286" s="316" t="s">
        <v>603</v>
      </c>
      <c r="R286" s="316" t="s">
        <v>2060</v>
      </c>
    </row>
    <row r="287" spans="1:18" s="511" customFormat="1" ht="67.5" hidden="1">
      <c r="A287" s="495">
        <v>280</v>
      </c>
      <c r="B287" s="316" t="s">
        <v>2053</v>
      </c>
      <c r="C287" s="506" t="s">
        <v>801</v>
      </c>
      <c r="D287" s="492" t="s">
        <v>2182</v>
      </c>
      <c r="E287" s="316" t="s">
        <v>2183</v>
      </c>
      <c r="F287" s="484">
        <v>4219007283</v>
      </c>
      <c r="G287" s="484" t="s">
        <v>2184</v>
      </c>
      <c r="H287" s="484">
        <v>1</v>
      </c>
      <c r="I287" s="506" t="s">
        <v>2185</v>
      </c>
      <c r="J287" s="505" t="s">
        <v>2186</v>
      </c>
      <c r="K287" s="484" t="s">
        <v>807</v>
      </c>
      <c r="L287" s="484" t="s">
        <v>2187</v>
      </c>
      <c r="M287" s="484" t="s">
        <v>807</v>
      </c>
      <c r="N287" s="484" t="s">
        <v>2187</v>
      </c>
      <c r="O287" s="506" t="s">
        <v>2185</v>
      </c>
      <c r="P287" s="447" t="s">
        <v>422</v>
      </c>
      <c r="Q287" s="316" t="s">
        <v>603</v>
      </c>
      <c r="R287" s="316" t="s">
        <v>2060</v>
      </c>
    </row>
    <row r="288" spans="1:18" s="511" customFormat="1" ht="67.5" hidden="1">
      <c r="A288" s="495">
        <v>281</v>
      </c>
      <c r="B288" s="316" t="s">
        <v>2053</v>
      </c>
      <c r="C288" s="506" t="s">
        <v>801</v>
      </c>
      <c r="D288" s="492" t="s">
        <v>2188</v>
      </c>
      <c r="E288" s="316" t="s">
        <v>2189</v>
      </c>
      <c r="F288" s="484">
        <v>4219007300</v>
      </c>
      <c r="G288" s="484" t="s">
        <v>2190</v>
      </c>
      <c r="H288" s="484">
        <v>1</v>
      </c>
      <c r="I288" s="506" t="s">
        <v>2191</v>
      </c>
      <c r="J288" s="505" t="s">
        <v>2192</v>
      </c>
      <c r="K288" s="484" t="s">
        <v>807</v>
      </c>
      <c r="L288" s="484" t="s">
        <v>2193</v>
      </c>
      <c r="M288" s="484" t="s">
        <v>807</v>
      </c>
      <c r="N288" s="484" t="s">
        <v>2193</v>
      </c>
      <c r="O288" s="506" t="s">
        <v>2191</v>
      </c>
      <c r="P288" s="447" t="s">
        <v>422</v>
      </c>
      <c r="Q288" s="316" t="s">
        <v>603</v>
      </c>
      <c r="R288" s="316" t="s">
        <v>2060</v>
      </c>
    </row>
    <row r="289" spans="1:27" s="511" customFormat="1" ht="123.75" hidden="1">
      <c r="A289" s="495">
        <v>282</v>
      </c>
      <c r="B289" s="316" t="s">
        <v>2053</v>
      </c>
      <c r="C289" s="506" t="s">
        <v>801</v>
      </c>
      <c r="D289" s="492" t="s">
        <v>2194</v>
      </c>
      <c r="E289" s="316" t="s">
        <v>2195</v>
      </c>
      <c r="F289" s="484">
        <v>4219007325</v>
      </c>
      <c r="G289" s="484" t="s">
        <v>2196</v>
      </c>
      <c r="H289" s="484">
        <v>1</v>
      </c>
      <c r="I289" s="506" t="s">
        <v>2197</v>
      </c>
      <c r="J289" s="505" t="s">
        <v>2198</v>
      </c>
      <c r="K289" s="484" t="s">
        <v>807</v>
      </c>
      <c r="L289" s="484" t="s">
        <v>2199</v>
      </c>
      <c r="M289" s="484" t="s">
        <v>807</v>
      </c>
      <c r="N289" s="484" t="s">
        <v>2199</v>
      </c>
      <c r="O289" s="506" t="s">
        <v>2197</v>
      </c>
      <c r="P289" s="447" t="s">
        <v>422</v>
      </c>
      <c r="Q289" s="316" t="s">
        <v>603</v>
      </c>
      <c r="R289" s="316" t="s">
        <v>2060</v>
      </c>
    </row>
    <row r="290" spans="1:27" s="511" customFormat="1" ht="123.75" hidden="1">
      <c r="A290" s="495">
        <v>283</v>
      </c>
      <c r="B290" s="316" t="s">
        <v>2053</v>
      </c>
      <c r="C290" s="506" t="s">
        <v>801</v>
      </c>
      <c r="D290" s="492" t="s">
        <v>2200</v>
      </c>
      <c r="E290" s="316" t="s">
        <v>2201</v>
      </c>
      <c r="F290" s="484">
        <v>4219007406</v>
      </c>
      <c r="G290" s="484" t="s">
        <v>2202</v>
      </c>
      <c r="H290" s="484">
        <v>1</v>
      </c>
      <c r="I290" s="506" t="s">
        <v>2203</v>
      </c>
      <c r="J290" s="505" t="s">
        <v>2204</v>
      </c>
      <c r="K290" s="484" t="s">
        <v>807</v>
      </c>
      <c r="L290" s="484" t="s">
        <v>2205</v>
      </c>
      <c r="M290" s="484" t="s">
        <v>807</v>
      </c>
      <c r="N290" s="484" t="s">
        <v>2205</v>
      </c>
      <c r="O290" s="506" t="s">
        <v>2203</v>
      </c>
      <c r="P290" s="447" t="s">
        <v>422</v>
      </c>
      <c r="Q290" s="316" t="s">
        <v>603</v>
      </c>
      <c r="R290" s="316" t="s">
        <v>2060</v>
      </c>
    </row>
    <row r="291" spans="1:27" s="511" customFormat="1" ht="67.5" hidden="1">
      <c r="A291" s="495">
        <v>284</v>
      </c>
      <c r="B291" s="316" t="s">
        <v>2053</v>
      </c>
      <c r="C291" s="506" t="s">
        <v>801</v>
      </c>
      <c r="D291" s="492" t="s">
        <v>2206</v>
      </c>
      <c r="E291" s="316" t="s">
        <v>2207</v>
      </c>
      <c r="F291" s="484">
        <v>4219007420</v>
      </c>
      <c r="G291" s="484" t="s">
        <v>2208</v>
      </c>
      <c r="H291" s="484">
        <v>1</v>
      </c>
      <c r="I291" s="506" t="s">
        <v>2209</v>
      </c>
      <c r="J291" s="505" t="s">
        <v>2210</v>
      </c>
      <c r="K291" s="484" t="s">
        <v>807</v>
      </c>
      <c r="L291" s="484" t="s">
        <v>2211</v>
      </c>
      <c r="M291" s="484" t="s">
        <v>807</v>
      </c>
      <c r="N291" s="484" t="s">
        <v>2211</v>
      </c>
      <c r="O291" s="506" t="s">
        <v>2209</v>
      </c>
      <c r="P291" s="447" t="s">
        <v>422</v>
      </c>
      <c r="Q291" s="316" t="s">
        <v>603</v>
      </c>
      <c r="R291" s="316" t="s">
        <v>2060</v>
      </c>
    </row>
    <row r="292" spans="1:27" s="511" customFormat="1" ht="123.75" hidden="1">
      <c r="A292" s="495">
        <v>285</v>
      </c>
      <c r="B292" s="316" t="s">
        <v>2053</v>
      </c>
      <c r="C292" s="506" t="s">
        <v>801</v>
      </c>
      <c r="D292" s="492" t="s">
        <v>2212</v>
      </c>
      <c r="E292" s="316" t="s">
        <v>2213</v>
      </c>
      <c r="F292" s="484">
        <v>4221011858</v>
      </c>
      <c r="G292" s="484" t="s">
        <v>2214</v>
      </c>
      <c r="H292" s="484">
        <v>1</v>
      </c>
      <c r="I292" s="506" t="s">
        <v>2215</v>
      </c>
      <c r="J292" s="505" t="s">
        <v>2216</v>
      </c>
      <c r="K292" s="484" t="s">
        <v>807</v>
      </c>
      <c r="L292" s="484" t="s">
        <v>2217</v>
      </c>
      <c r="M292" s="484" t="s">
        <v>807</v>
      </c>
      <c r="N292" s="484" t="s">
        <v>2217</v>
      </c>
      <c r="O292" s="506" t="s">
        <v>2215</v>
      </c>
      <c r="P292" s="447" t="s">
        <v>422</v>
      </c>
      <c r="Q292" s="316" t="s">
        <v>603</v>
      </c>
      <c r="R292" s="316" t="s">
        <v>2060</v>
      </c>
    </row>
    <row r="293" spans="1:27" s="511" customFormat="1" ht="67.5" hidden="1">
      <c r="A293" s="495">
        <v>286</v>
      </c>
      <c r="B293" s="316" t="s">
        <v>2053</v>
      </c>
      <c r="C293" s="506" t="s">
        <v>801</v>
      </c>
      <c r="D293" s="492" t="s">
        <v>2218</v>
      </c>
      <c r="E293" s="316" t="s">
        <v>2219</v>
      </c>
      <c r="F293" s="484">
        <v>4253017901</v>
      </c>
      <c r="G293" s="484" t="s">
        <v>2220</v>
      </c>
      <c r="H293" s="484">
        <v>1</v>
      </c>
      <c r="I293" s="506" t="s">
        <v>2221</v>
      </c>
      <c r="J293" s="505" t="s">
        <v>2222</v>
      </c>
      <c r="K293" s="484" t="s">
        <v>807</v>
      </c>
      <c r="L293" s="484" t="s">
        <v>2223</v>
      </c>
      <c r="M293" s="484" t="s">
        <v>807</v>
      </c>
      <c r="N293" s="484" t="s">
        <v>2223</v>
      </c>
      <c r="O293" s="506" t="s">
        <v>2221</v>
      </c>
      <c r="P293" s="447" t="s">
        <v>422</v>
      </c>
      <c r="Q293" s="316" t="s">
        <v>603</v>
      </c>
      <c r="R293" s="316" t="s">
        <v>2060</v>
      </c>
    </row>
    <row r="294" spans="1:27" s="511" customFormat="1" ht="96">
      <c r="A294" s="833"/>
      <c r="B294" s="683" t="s">
        <v>645</v>
      </c>
      <c r="C294" s="888">
        <v>4216003604</v>
      </c>
      <c r="D294" s="683" t="s">
        <v>646</v>
      </c>
      <c r="E294" s="683" t="s">
        <v>645</v>
      </c>
      <c r="F294" s="847">
        <v>4216003604</v>
      </c>
      <c r="G294" s="848" t="s">
        <v>647</v>
      </c>
      <c r="H294" s="847">
        <v>2</v>
      </c>
      <c r="I294" s="683" t="s">
        <v>648</v>
      </c>
      <c r="J294" s="683" t="s">
        <v>649</v>
      </c>
      <c r="K294" s="683" t="s">
        <v>650</v>
      </c>
      <c r="L294" s="683" t="s">
        <v>651</v>
      </c>
      <c r="M294" s="683" t="s">
        <v>652</v>
      </c>
      <c r="N294" s="683" t="s">
        <v>653</v>
      </c>
      <c r="O294" s="683" t="s">
        <v>654</v>
      </c>
      <c r="P294" s="683" t="s">
        <v>256</v>
      </c>
      <c r="Q294" s="683" t="s">
        <v>257</v>
      </c>
      <c r="R294" s="683" t="s">
        <v>346</v>
      </c>
    </row>
    <row r="295" spans="1:27" s="511" customFormat="1" ht="36">
      <c r="A295" s="833"/>
      <c r="B295" s="836" t="s">
        <v>382</v>
      </c>
      <c r="C295" s="849" t="s">
        <v>383</v>
      </c>
      <c r="D295" s="849" t="s">
        <v>384</v>
      </c>
      <c r="E295" s="682" t="s">
        <v>382</v>
      </c>
      <c r="F295" s="682">
        <v>4216006034</v>
      </c>
      <c r="G295" s="836" t="s">
        <v>385</v>
      </c>
      <c r="H295" s="682">
        <v>9</v>
      </c>
      <c r="I295" s="836" t="s">
        <v>4509</v>
      </c>
      <c r="J295" s="838" t="s">
        <v>387</v>
      </c>
      <c r="K295" s="682" t="s">
        <v>388</v>
      </c>
      <c r="L295" s="682" t="s">
        <v>389</v>
      </c>
      <c r="M295" s="836" t="s">
        <v>390</v>
      </c>
      <c r="N295" s="836" t="s">
        <v>391</v>
      </c>
      <c r="O295" s="836" t="s">
        <v>392</v>
      </c>
      <c r="P295" s="836" t="s">
        <v>256</v>
      </c>
      <c r="Q295" s="836" t="s">
        <v>393</v>
      </c>
      <c r="R295" s="836" t="s">
        <v>394</v>
      </c>
    </row>
    <row r="296" spans="1:27" s="511" customFormat="1" ht="48">
      <c r="A296" s="833"/>
      <c r="B296" s="836" t="s">
        <v>382</v>
      </c>
      <c r="C296" s="889" t="s">
        <v>383</v>
      </c>
      <c r="D296" s="849" t="s">
        <v>4510</v>
      </c>
      <c r="E296" s="836" t="s">
        <v>4511</v>
      </c>
      <c r="F296" s="682">
        <v>4217082045</v>
      </c>
      <c r="G296" s="836" t="s">
        <v>4512</v>
      </c>
      <c r="H296" s="682">
        <v>1</v>
      </c>
      <c r="I296" s="682" t="s">
        <v>4513</v>
      </c>
      <c r="J296" s="850" t="s">
        <v>4514</v>
      </c>
      <c r="K296" s="682" t="s">
        <v>395</v>
      </c>
      <c r="L296" s="836" t="s">
        <v>4515</v>
      </c>
      <c r="M296" s="682" t="s">
        <v>395</v>
      </c>
      <c r="N296" s="836" t="s">
        <v>4515</v>
      </c>
      <c r="O296" s="836" t="s">
        <v>4513</v>
      </c>
      <c r="P296" s="836" t="s">
        <v>256</v>
      </c>
      <c r="Q296" s="836" t="s">
        <v>3977</v>
      </c>
      <c r="R296" s="836"/>
    </row>
    <row r="297" spans="1:27" s="511" customFormat="1" ht="51">
      <c r="A297" s="833"/>
      <c r="B297" s="834" t="s">
        <v>655</v>
      </c>
      <c r="C297" s="846">
        <v>4216005513920</v>
      </c>
      <c r="D297" s="778"/>
      <c r="E297" s="778" t="s">
        <v>655</v>
      </c>
      <c r="F297" s="779">
        <v>4216005513</v>
      </c>
      <c r="G297" s="627" t="s">
        <v>656</v>
      </c>
      <c r="H297" s="780">
        <v>6</v>
      </c>
      <c r="I297" s="627" t="s">
        <v>657</v>
      </c>
      <c r="J297" s="627" t="s">
        <v>658</v>
      </c>
      <c r="K297" s="627" t="s">
        <v>659</v>
      </c>
      <c r="L297" s="627" t="s">
        <v>660</v>
      </c>
      <c r="M297" s="897" t="s">
        <v>661</v>
      </c>
      <c r="N297" s="897" t="s">
        <v>662</v>
      </c>
      <c r="O297" s="627" t="s">
        <v>663</v>
      </c>
      <c r="P297" s="778" t="s">
        <v>256</v>
      </c>
      <c r="Q297" s="627" t="s">
        <v>664</v>
      </c>
      <c r="R297" s="778"/>
      <c r="S297" s="799"/>
      <c r="T297" s="92"/>
      <c r="U297" s="656"/>
      <c r="V297" s="92"/>
      <c r="W297" s="92"/>
      <c r="X297" s="92"/>
      <c r="Y297" s="656"/>
      <c r="Z297" s="799"/>
      <c r="AA297" s="800"/>
    </row>
    <row r="298" spans="1:27" s="511" customFormat="1" ht="67.5" hidden="1">
      <c r="A298" s="495">
        <v>292</v>
      </c>
      <c r="B298" s="316" t="s">
        <v>2053</v>
      </c>
      <c r="C298" s="506" t="s">
        <v>801</v>
      </c>
      <c r="D298" s="316" t="s">
        <v>2224</v>
      </c>
      <c r="E298" s="316" t="s">
        <v>2225</v>
      </c>
      <c r="F298" s="316">
        <v>4221002638</v>
      </c>
      <c r="G298" s="316" t="s">
        <v>2226</v>
      </c>
      <c r="H298" s="316">
        <v>1</v>
      </c>
      <c r="I298" s="316" t="s">
        <v>2227</v>
      </c>
      <c r="J298" s="316" t="s">
        <v>2228</v>
      </c>
      <c r="K298" s="316" t="s">
        <v>395</v>
      </c>
      <c r="L298" s="316" t="s">
        <v>2229</v>
      </c>
      <c r="M298" s="316" t="s">
        <v>395</v>
      </c>
      <c r="N298" s="316" t="s">
        <v>2229</v>
      </c>
      <c r="O298" s="484" t="s">
        <v>2227</v>
      </c>
      <c r="P298" s="316" t="s">
        <v>2230</v>
      </c>
      <c r="Q298" s="316" t="s">
        <v>2231</v>
      </c>
      <c r="R298" s="316" t="s">
        <v>346</v>
      </c>
    </row>
    <row r="299" spans="1:27" s="511" customFormat="1" ht="67.5" hidden="1">
      <c r="A299" s="495">
        <v>293</v>
      </c>
      <c r="B299" s="316" t="s">
        <v>2053</v>
      </c>
      <c r="C299" s="506" t="s">
        <v>801</v>
      </c>
      <c r="D299" s="315" t="s">
        <v>2232</v>
      </c>
      <c r="E299" s="315" t="s">
        <v>2233</v>
      </c>
      <c r="F299" s="316">
        <v>4221002701</v>
      </c>
      <c r="G299" s="316" t="s">
        <v>2234</v>
      </c>
      <c r="H299" s="316">
        <v>1</v>
      </c>
      <c r="I299" s="316" t="s">
        <v>2235</v>
      </c>
      <c r="J299" s="316" t="s">
        <v>2236</v>
      </c>
      <c r="K299" s="316" t="s">
        <v>395</v>
      </c>
      <c r="L299" s="316" t="s">
        <v>2237</v>
      </c>
      <c r="M299" s="316" t="s">
        <v>395</v>
      </c>
      <c r="N299" s="316" t="s">
        <v>2237</v>
      </c>
      <c r="O299" s="316" t="s">
        <v>2235</v>
      </c>
      <c r="P299" s="484" t="s">
        <v>2238</v>
      </c>
      <c r="Q299" s="484" t="s">
        <v>554</v>
      </c>
      <c r="R299" s="316" t="s">
        <v>346</v>
      </c>
    </row>
    <row r="300" spans="1:27" s="511" customFormat="1" ht="67.5" hidden="1">
      <c r="A300" s="495">
        <v>294</v>
      </c>
      <c r="B300" s="316" t="s">
        <v>2053</v>
      </c>
      <c r="C300" s="506" t="s">
        <v>801</v>
      </c>
      <c r="D300" s="315" t="s">
        <v>2239</v>
      </c>
      <c r="E300" s="315" t="s">
        <v>2240</v>
      </c>
      <c r="F300" s="316">
        <v>4221002691</v>
      </c>
      <c r="G300" s="316" t="s">
        <v>2241</v>
      </c>
      <c r="H300" s="316">
        <v>1</v>
      </c>
      <c r="I300" s="316" t="s">
        <v>2242</v>
      </c>
      <c r="J300" s="316" t="s">
        <v>2243</v>
      </c>
      <c r="K300" s="316" t="s">
        <v>395</v>
      </c>
      <c r="L300" s="316" t="s">
        <v>2244</v>
      </c>
      <c r="M300" s="316" t="s">
        <v>395</v>
      </c>
      <c r="N300" s="316" t="s">
        <v>2244</v>
      </c>
      <c r="O300" s="316" t="s">
        <v>2242</v>
      </c>
      <c r="P300" s="484" t="s">
        <v>2238</v>
      </c>
      <c r="Q300" s="484" t="s">
        <v>554</v>
      </c>
      <c r="R300" s="316" t="s">
        <v>346</v>
      </c>
    </row>
    <row r="301" spans="1:27" s="511" customFormat="1" ht="67.5" hidden="1">
      <c r="A301" s="495">
        <v>295</v>
      </c>
      <c r="B301" s="316" t="s">
        <v>2053</v>
      </c>
      <c r="C301" s="506" t="s">
        <v>801</v>
      </c>
      <c r="D301" s="316" t="s">
        <v>2245</v>
      </c>
      <c r="E301" s="316" t="s">
        <v>2246</v>
      </c>
      <c r="F301" s="316">
        <v>4221003536</v>
      </c>
      <c r="G301" s="316" t="s">
        <v>2247</v>
      </c>
      <c r="H301" s="316">
        <v>1</v>
      </c>
      <c r="I301" s="316" t="s">
        <v>2248</v>
      </c>
      <c r="J301" s="316" t="s">
        <v>2249</v>
      </c>
      <c r="K301" s="316" t="s">
        <v>395</v>
      </c>
      <c r="L301" s="316" t="s">
        <v>2250</v>
      </c>
      <c r="M301" s="316" t="s">
        <v>395</v>
      </c>
      <c r="N301" s="316" t="s">
        <v>2250</v>
      </c>
      <c r="O301" s="316" t="s">
        <v>2248</v>
      </c>
      <c r="P301" s="484" t="s">
        <v>2238</v>
      </c>
      <c r="Q301" s="484" t="s">
        <v>554</v>
      </c>
      <c r="R301" s="316" t="s">
        <v>346</v>
      </c>
    </row>
    <row r="302" spans="1:27" s="511" customFormat="1" ht="67.5" hidden="1">
      <c r="A302" s="495">
        <v>296</v>
      </c>
      <c r="B302" s="316" t="s">
        <v>2053</v>
      </c>
      <c r="C302" s="506" t="s">
        <v>801</v>
      </c>
      <c r="D302" s="315" t="s">
        <v>2251</v>
      </c>
      <c r="E302" s="315" t="s">
        <v>2252</v>
      </c>
      <c r="F302" s="316">
        <v>4221002677</v>
      </c>
      <c r="G302" s="316" t="s">
        <v>2253</v>
      </c>
      <c r="H302" s="316">
        <v>1</v>
      </c>
      <c r="I302" s="316" t="s">
        <v>2254</v>
      </c>
      <c r="J302" s="316" t="s">
        <v>2255</v>
      </c>
      <c r="K302" s="316" t="s">
        <v>395</v>
      </c>
      <c r="L302" s="316" t="s">
        <v>2256</v>
      </c>
      <c r="M302" s="316" t="s">
        <v>395</v>
      </c>
      <c r="N302" s="316" t="s">
        <v>2256</v>
      </c>
      <c r="O302" s="316" t="s">
        <v>2254</v>
      </c>
      <c r="P302" s="484" t="s">
        <v>2238</v>
      </c>
      <c r="Q302" s="484" t="s">
        <v>554</v>
      </c>
      <c r="R302" s="316" t="s">
        <v>346</v>
      </c>
    </row>
    <row r="303" spans="1:27" s="511" customFormat="1" ht="67.5" hidden="1">
      <c r="A303" s="495">
        <v>297</v>
      </c>
      <c r="B303" s="316" t="s">
        <v>2053</v>
      </c>
      <c r="C303" s="506" t="s">
        <v>801</v>
      </c>
      <c r="D303" s="316" t="s">
        <v>2257</v>
      </c>
      <c r="E303" s="316" t="s">
        <v>2258</v>
      </c>
      <c r="F303" s="316">
        <v>4221002652</v>
      </c>
      <c r="G303" s="316" t="s">
        <v>2259</v>
      </c>
      <c r="H303" s="316">
        <v>1</v>
      </c>
      <c r="I303" s="316" t="s">
        <v>2260</v>
      </c>
      <c r="J303" s="316" t="s">
        <v>2261</v>
      </c>
      <c r="K303" s="316" t="s">
        <v>395</v>
      </c>
      <c r="L303" s="316" t="s">
        <v>2262</v>
      </c>
      <c r="M303" s="316" t="s">
        <v>395</v>
      </c>
      <c r="N303" s="316" t="s">
        <v>2262</v>
      </c>
      <c r="O303" s="316" t="s">
        <v>2260</v>
      </c>
      <c r="P303" s="484" t="s">
        <v>2238</v>
      </c>
      <c r="Q303" s="484" t="s">
        <v>554</v>
      </c>
      <c r="R303" s="316" t="s">
        <v>346</v>
      </c>
    </row>
    <row r="304" spans="1:27" s="511" customFormat="1" ht="67.5" hidden="1">
      <c r="A304" s="495">
        <v>298</v>
      </c>
      <c r="B304" s="316" t="s">
        <v>2053</v>
      </c>
      <c r="C304" s="506" t="s">
        <v>801</v>
      </c>
      <c r="D304" s="316" t="s">
        <v>2263</v>
      </c>
      <c r="E304" s="316" t="s">
        <v>2264</v>
      </c>
      <c r="F304" s="316">
        <v>4221024857</v>
      </c>
      <c r="G304" s="316" t="s">
        <v>2265</v>
      </c>
      <c r="H304" s="316">
        <v>1</v>
      </c>
      <c r="I304" s="316" t="s">
        <v>2266</v>
      </c>
      <c r="J304" s="316" t="s">
        <v>2267</v>
      </c>
      <c r="K304" s="316" t="s">
        <v>2268</v>
      </c>
      <c r="L304" s="316" t="s">
        <v>2269</v>
      </c>
      <c r="M304" s="316" t="s">
        <v>2268</v>
      </c>
      <c r="N304" s="316" t="s">
        <v>2269</v>
      </c>
      <c r="O304" s="484" t="s">
        <v>2266</v>
      </c>
      <c r="P304" s="316" t="s">
        <v>2230</v>
      </c>
      <c r="Q304" s="316" t="s">
        <v>2231</v>
      </c>
      <c r="R304" s="316" t="s">
        <v>346</v>
      </c>
    </row>
    <row r="305" spans="1:18" s="511" customFormat="1" ht="67.5" hidden="1">
      <c r="A305" s="495">
        <v>299</v>
      </c>
      <c r="B305" s="316" t="s">
        <v>2053</v>
      </c>
      <c r="C305" s="506" t="s">
        <v>801</v>
      </c>
      <c r="D305" s="315" t="s">
        <v>2270</v>
      </c>
      <c r="E305" s="315" t="s">
        <v>2271</v>
      </c>
      <c r="F305" s="316">
        <v>4221011791</v>
      </c>
      <c r="G305" s="316" t="s">
        <v>2272</v>
      </c>
      <c r="H305" s="316">
        <v>1</v>
      </c>
      <c r="I305" s="316" t="s">
        <v>2273</v>
      </c>
      <c r="J305" s="316" t="s">
        <v>2274</v>
      </c>
      <c r="K305" s="316" t="s">
        <v>2268</v>
      </c>
      <c r="L305" s="316" t="s">
        <v>2275</v>
      </c>
      <c r="M305" s="316" t="s">
        <v>2268</v>
      </c>
      <c r="N305" s="316" t="s">
        <v>2275</v>
      </c>
      <c r="O305" s="484" t="s">
        <v>2273</v>
      </c>
      <c r="P305" s="316" t="s">
        <v>2230</v>
      </c>
      <c r="Q305" s="316" t="s">
        <v>2231</v>
      </c>
      <c r="R305" s="316" t="s">
        <v>346</v>
      </c>
    </row>
    <row r="306" spans="1:18" s="511" customFormat="1" ht="67.5" hidden="1">
      <c r="A306" s="495">
        <v>300</v>
      </c>
      <c r="B306" s="316" t="s">
        <v>2053</v>
      </c>
      <c r="C306" s="506" t="s">
        <v>801</v>
      </c>
      <c r="D306" s="315" t="s">
        <v>2276</v>
      </c>
      <c r="E306" s="315" t="s">
        <v>2277</v>
      </c>
      <c r="F306" s="316">
        <v>4221011801</v>
      </c>
      <c r="G306" s="316" t="s">
        <v>2278</v>
      </c>
      <c r="H306" s="316">
        <v>1</v>
      </c>
      <c r="I306" s="316" t="s">
        <v>2279</v>
      </c>
      <c r="J306" s="537" t="s">
        <v>2280</v>
      </c>
      <c r="K306" s="316" t="s">
        <v>2268</v>
      </c>
      <c r="L306" s="316" t="s">
        <v>2281</v>
      </c>
      <c r="M306" s="316" t="s">
        <v>2268</v>
      </c>
      <c r="N306" s="316" t="s">
        <v>2281</v>
      </c>
      <c r="O306" s="484" t="s">
        <v>2279</v>
      </c>
      <c r="P306" s="484" t="s">
        <v>2238</v>
      </c>
      <c r="Q306" s="484" t="s">
        <v>554</v>
      </c>
      <c r="R306" s="316" t="s">
        <v>346</v>
      </c>
    </row>
    <row r="307" spans="1:18" s="511" customFormat="1" ht="67.5" hidden="1">
      <c r="A307" s="495">
        <v>301</v>
      </c>
      <c r="B307" s="316" t="s">
        <v>2053</v>
      </c>
      <c r="C307" s="506" t="s">
        <v>801</v>
      </c>
      <c r="D307" s="315" t="s">
        <v>2282</v>
      </c>
      <c r="E307" s="315" t="s">
        <v>2283</v>
      </c>
      <c r="F307" s="316">
        <v>4221011819</v>
      </c>
      <c r="G307" s="316" t="s">
        <v>2284</v>
      </c>
      <c r="H307" s="316">
        <v>1</v>
      </c>
      <c r="I307" s="316" t="s">
        <v>2285</v>
      </c>
      <c r="J307" s="316" t="s">
        <v>2286</v>
      </c>
      <c r="K307" s="316" t="s">
        <v>2268</v>
      </c>
      <c r="L307" s="316" t="s">
        <v>2287</v>
      </c>
      <c r="M307" s="316" t="s">
        <v>2268</v>
      </c>
      <c r="N307" s="316" t="s">
        <v>2287</v>
      </c>
      <c r="O307" s="484" t="s">
        <v>2285</v>
      </c>
      <c r="P307" s="316" t="s">
        <v>2230</v>
      </c>
      <c r="Q307" s="316" t="s">
        <v>2231</v>
      </c>
      <c r="R307" s="316" t="s">
        <v>346</v>
      </c>
    </row>
    <row r="308" spans="1:18" s="511" customFormat="1" ht="67.5" hidden="1">
      <c r="A308" s="495">
        <v>302</v>
      </c>
      <c r="B308" s="316" t="s">
        <v>2053</v>
      </c>
      <c r="C308" s="506" t="s">
        <v>801</v>
      </c>
      <c r="D308" s="315" t="s">
        <v>2288</v>
      </c>
      <c r="E308" s="315" t="s">
        <v>2289</v>
      </c>
      <c r="F308" s="316">
        <v>4221008090</v>
      </c>
      <c r="G308" s="316" t="s">
        <v>2290</v>
      </c>
      <c r="H308" s="316">
        <v>1</v>
      </c>
      <c r="I308" s="316" t="s">
        <v>2291</v>
      </c>
      <c r="J308" s="316" t="s">
        <v>2292</v>
      </c>
      <c r="K308" s="316" t="s">
        <v>2268</v>
      </c>
      <c r="L308" s="316" t="s">
        <v>2293</v>
      </c>
      <c r="M308" s="316" t="s">
        <v>2268</v>
      </c>
      <c r="N308" s="316" t="s">
        <v>2293</v>
      </c>
      <c r="O308" s="484" t="s">
        <v>2291</v>
      </c>
      <c r="P308" s="316" t="s">
        <v>2294</v>
      </c>
      <c r="Q308" s="316" t="s">
        <v>2231</v>
      </c>
      <c r="R308" s="316" t="s">
        <v>346</v>
      </c>
    </row>
    <row r="309" spans="1:18" s="511" customFormat="1" ht="67.5" hidden="1">
      <c r="A309" s="495">
        <v>303</v>
      </c>
      <c r="B309" s="316" t="s">
        <v>2053</v>
      </c>
      <c r="C309" s="506" t="s">
        <v>801</v>
      </c>
      <c r="D309" s="315" t="s">
        <v>2295</v>
      </c>
      <c r="E309" s="315" t="s">
        <v>2296</v>
      </c>
      <c r="F309" s="316">
        <v>4221007989</v>
      </c>
      <c r="G309" s="316" t="s">
        <v>2297</v>
      </c>
      <c r="H309" s="316">
        <v>1</v>
      </c>
      <c r="I309" s="316" t="s">
        <v>2298</v>
      </c>
      <c r="J309" s="316" t="s">
        <v>2299</v>
      </c>
      <c r="K309" s="316" t="s">
        <v>2268</v>
      </c>
      <c r="L309" s="316" t="s">
        <v>2300</v>
      </c>
      <c r="M309" s="316" t="s">
        <v>2268</v>
      </c>
      <c r="N309" s="316" t="s">
        <v>2300</v>
      </c>
      <c r="O309" s="484" t="s">
        <v>2298</v>
      </c>
      <c r="P309" s="316" t="s">
        <v>2230</v>
      </c>
      <c r="Q309" s="316" t="s">
        <v>2231</v>
      </c>
      <c r="R309" s="316" t="s">
        <v>346</v>
      </c>
    </row>
    <row r="310" spans="1:18" s="511" customFormat="1" ht="67.5" hidden="1">
      <c r="A310" s="495">
        <v>304</v>
      </c>
      <c r="B310" s="316" t="s">
        <v>2053</v>
      </c>
      <c r="C310" s="506" t="s">
        <v>801</v>
      </c>
      <c r="D310" s="315" t="s">
        <v>2301</v>
      </c>
      <c r="E310" s="315" t="s">
        <v>2302</v>
      </c>
      <c r="F310" s="316">
        <v>4221011784</v>
      </c>
      <c r="G310" s="316" t="s">
        <v>2303</v>
      </c>
      <c r="H310" s="316">
        <v>1</v>
      </c>
      <c r="I310" s="316" t="s">
        <v>2304</v>
      </c>
      <c r="J310" s="316" t="s">
        <v>2305</v>
      </c>
      <c r="K310" s="316" t="s">
        <v>2268</v>
      </c>
      <c r="L310" s="316" t="s">
        <v>2306</v>
      </c>
      <c r="M310" s="316" t="s">
        <v>2268</v>
      </c>
      <c r="N310" s="316" t="s">
        <v>2306</v>
      </c>
      <c r="O310" s="484" t="s">
        <v>2304</v>
      </c>
      <c r="P310" s="316" t="s">
        <v>2230</v>
      </c>
      <c r="Q310" s="316" t="s">
        <v>2231</v>
      </c>
      <c r="R310" s="316" t="s">
        <v>346</v>
      </c>
    </row>
    <row r="311" spans="1:18" s="511" customFormat="1" ht="67.5" hidden="1">
      <c r="A311" s="495">
        <v>305</v>
      </c>
      <c r="B311" s="316" t="s">
        <v>2053</v>
      </c>
      <c r="C311" s="506" t="s">
        <v>801</v>
      </c>
      <c r="D311" s="315" t="s">
        <v>2307</v>
      </c>
      <c r="E311" s="315" t="s">
        <v>2308</v>
      </c>
      <c r="F311" s="316">
        <v>4221007957</v>
      </c>
      <c r="G311" s="316" t="s">
        <v>2309</v>
      </c>
      <c r="H311" s="316">
        <v>1</v>
      </c>
      <c r="I311" s="316" t="s">
        <v>2310</v>
      </c>
      <c r="J311" s="316" t="s">
        <v>2311</v>
      </c>
      <c r="K311" s="316" t="s">
        <v>2268</v>
      </c>
      <c r="L311" s="316" t="s">
        <v>2312</v>
      </c>
      <c r="M311" s="316" t="s">
        <v>2268</v>
      </c>
      <c r="N311" s="316" t="s">
        <v>2312</v>
      </c>
      <c r="O311" s="484" t="s">
        <v>2310</v>
      </c>
      <c r="P311" s="316" t="s">
        <v>2230</v>
      </c>
      <c r="Q311" s="316" t="s">
        <v>2231</v>
      </c>
      <c r="R311" s="316" t="s">
        <v>346</v>
      </c>
    </row>
    <row r="312" spans="1:18" s="511" customFormat="1" ht="67.5" hidden="1">
      <c r="A312" s="495">
        <v>306</v>
      </c>
      <c r="B312" s="316" t="s">
        <v>2053</v>
      </c>
      <c r="C312" s="506" t="s">
        <v>801</v>
      </c>
      <c r="D312" s="315" t="s">
        <v>2313</v>
      </c>
      <c r="E312" s="315" t="s">
        <v>2314</v>
      </c>
      <c r="F312" s="316">
        <v>4221009305</v>
      </c>
      <c r="G312" s="316" t="s">
        <v>2315</v>
      </c>
      <c r="H312" s="316">
        <v>1</v>
      </c>
      <c r="I312" s="316" t="s">
        <v>2316</v>
      </c>
      <c r="J312" s="316" t="s">
        <v>2317</v>
      </c>
      <c r="K312" s="316" t="s">
        <v>2268</v>
      </c>
      <c r="L312" s="316" t="s">
        <v>2318</v>
      </c>
      <c r="M312" s="316" t="s">
        <v>2268</v>
      </c>
      <c r="N312" s="316" t="s">
        <v>2318</v>
      </c>
      <c r="O312" s="484" t="s">
        <v>2316</v>
      </c>
      <c r="P312" s="316" t="s">
        <v>2230</v>
      </c>
      <c r="Q312" s="316" t="s">
        <v>2231</v>
      </c>
      <c r="R312" s="316" t="s">
        <v>346</v>
      </c>
    </row>
    <row r="313" spans="1:18" s="511" customFormat="1" ht="67.5" hidden="1">
      <c r="A313" s="495">
        <v>307</v>
      </c>
      <c r="B313" s="316" t="s">
        <v>2053</v>
      </c>
      <c r="C313" s="506" t="s">
        <v>801</v>
      </c>
      <c r="D313" s="315" t="s">
        <v>2319</v>
      </c>
      <c r="E313" s="315" t="s">
        <v>2320</v>
      </c>
      <c r="F313" s="316">
        <v>4221008291</v>
      </c>
      <c r="G313" s="316" t="s">
        <v>2321</v>
      </c>
      <c r="H313" s="316">
        <v>1</v>
      </c>
      <c r="I313" s="316" t="s">
        <v>2322</v>
      </c>
      <c r="J313" s="316" t="s">
        <v>2323</v>
      </c>
      <c r="K313" s="316" t="s">
        <v>2268</v>
      </c>
      <c r="L313" s="316" t="s">
        <v>2324</v>
      </c>
      <c r="M313" s="316" t="s">
        <v>2268</v>
      </c>
      <c r="N313" s="316" t="s">
        <v>2324</v>
      </c>
      <c r="O313" s="315" t="s">
        <v>2322</v>
      </c>
      <c r="P313" s="316" t="s">
        <v>2230</v>
      </c>
      <c r="Q313" s="316" t="s">
        <v>2231</v>
      </c>
      <c r="R313" s="316" t="s">
        <v>346</v>
      </c>
    </row>
    <row r="314" spans="1:18" s="511" customFormat="1" ht="67.5" hidden="1">
      <c r="A314" s="495">
        <v>308</v>
      </c>
      <c r="B314" s="316" t="s">
        <v>2053</v>
      </c>
      <c r="C314" s="506" t="s">
        <v>801</v>
      </c>
      <c r="D314" s="315" t="s">
        <v>2325</v>
      </c>
      <c r="E314" s="315" t="s">
        <v>2326</v>
      </c>
      <c r="F314" s="315">
        <v>4221025201</v>
      </c>
      <c r="G314" s="315" t="s">
        <v>2327</v>
      </c>
      <c r="H314" s="316">
        <v>1</v>
      </c>
      <c r="I314" s="316" t="s">
        <v>2328</v>
      </c>
      <c r="J314" s="316" t="s">
        <v>2329</v>
      </c>
      <c r="K314" s="316" t="s">
        <v>2268</v>
      </c>
      <c r="L314" s="316" t="s">
        <v>2330</v>
      </c>
      <c r="M314" s="316" t="s">
        <v>2268</v>
      </c>
      <c r="N314" s="316" t="s">
        <v>2330</v>
      </c>
      <c r="O314" s="484" t="s">
        <v>2328</v>
      </c>
      <c r="P314" s="316" t="s">
        <v>2230</v>
      </c>
      <c r="Q314" s="316" t="s">
        <v>2231</v>
      </c>
      <c r="R314" s="316" t="s">
        <v>346</v>
      </c>
    </row>
    <row r="315" spans="1:18" s="511" customFormat="1" ht="67.5" hidden="1">
      <c r="A315" s="495">
        <v>309</v>
      </c>
      <c r="B315" s="316" t="s">
        <v>2053</v>
      </c>
      <c r="C315" s="506" t="s">
        <v>801</v>
      </c>
      <c r="D315" s="315" t="s">
        <v>2331</v>
      </c>
      <c r="E315" s="315" t="s">
        <v>2332</v>
      </c>
      <c r="F315" s="315">
        <v>4221007227</v>
      </c>
      <c r="G315" s="315" t="s">
        <v>2333</v>
      </c>
      <c r="H315" s="316">
        <v>1</v>
      </c>
      <c r="I315" s="316" t="s">
        <v>2334</v>
      </c>
      <c r="J315" s="316" t="s">
        <v>2335</v>
      </c>
      <c r="K315" s="316" t="s">
        <v>395</v>
      </c>
      <c r="L315" s="316" t="s">
        <v>2336</v>
      </c>
      <c r="M315" s="316" t="s">
        <v>395</v>
      </c>
      <c r="N315" s="316" t="s">
        <v>2336</v>
      </c>
      <c r="O315" s="316" t="s">
        <v>2334</v>
      </c>
      <c r="P315" s="484" t="s">
        <v>2238</v>
      </c>
      <c r="Q315" s="484" t="s">
        <v>554</v>
      </c>
      <c r="R315" s="316" t="s">
        <v>346</v>
      </c>
    </row>
    <row r="316" spans="1:18" s="511" customFormat="1" ht="67.5" hidden="1">
      <c r="A316" s="495">
        <v>310</v>
      </c>
      <c r="B316" s="316" t="s">
        <v>2053</v>
      </c>
      <c r="C316" s="506" t="s">
        <v>801</v>
      </c>
      <c r="D316" s="315" t="s">
        <v>2337</v>
      </c>
      <c r="E316" s="315" t="s">
        <v>2338</v>
      </c>
      <c r="F316" s="316">
        <v>4221008301</v>
      </c>
      <c r="G316" s="316" t="s">
        <v>2339</v>
      </c>
      <c r="H316" s="316">
        <v>1</v>
      </c>
      <c r="I316" s="316" t="s">
        <v>2340</v>
      </c>
      <c r="J316" s="316" t="s">
        <v>2341</v>
      </c>
      <c r="K316" s="316" t="s">
        <v>2268</v>
      </c>
      <c r="L316" s="316" t="s">
        <v>2342</v>
      </c>
      <c r="M316" s="316" t="s">
        <v>2268</v>
      </c>
      <c r="N316" s="316" t="s">
        <v>2342</v>
      </c>
      <c r="O316" s="315" t="s">
        <v>2340</v>
      </c>
      <c r="P316" s="484" t="s">
        <v>2238</v>
      </c>
      <c r="Q316" s="484" t="s">
        <v>554</v>
      </c>
      <c r="R316" s="316" t="s">
        <v>346</v>
      </c>
    </row>
    <row r="317" spans="1:18" s="511" customFormat="1" ht="135" hidden="1">
      <c r="A317" s="495">
        <v>311</v>
      </c>
      <c r="B317" s="316" t="s">
        <v>2053</v>
      </c>
      <c r="C317" s="506" t="s">
        <v>801</v>
      </c>
      <c r="D317" s="492" t="s">
        <v>2343</v>
      </c>
      <c r="E317" s="315" t="s">
        <v>2344</v>
      </c>
      <c r="F317" s="316">
        <v>4221006840</v>
      </c>
      <c r="G317" s="316" t="s">
        <v>2345</v>
      </c>
      <c r="H317" s="316">
        <v>1</v>
      </c>
      <c r="I317" s="316" t="s">
        <v>2346</v>
      </c>
      <c r="J317" s="538" t="s">
        <v>2347</v>
      </c>
      <c r="K317" s="316" t="s">
        <v>395</v>
      </c>
      <c r="L317" s="316" t="s">
        <v>2348</v>
      </c>
      <c r="M317" s="316" t="s">
        <v>395</v>
      </c>
      <c r="N317" s="316" t="s">
        <v>2348</v>
      </c>
      <c r="O317" s="316" t="s">
        <v>2346</v>
      </c>
      <c r="P317" s="316" t="s">
        <v>2230</v>
      </c>
      <c r="Q317" s="316" t="s">
        <v>2231</v>
      </c>
      <c r="R317" s="316" t="s">
        <v>346</v>
      </c>
    </row>
    <row r="318" spans="1:18" s="511" customFormat="1" ht="33.75" hidden="1">
      <c r="A318" s="495">
        <v>312</v>
      </c>
      <c r="B318" s="316" t="s">
        <v>2349</v>
      </c>
      <c r="C318" s="261" t="s">
        <v>801</v>
      </c>
      <c r="D318" s="316" t="s">
        <v>2350</v>
      </c>
      <c r="E318" s="316" t="s">
        <v>2351</v>
      </c>
      <c r="F318" s="315">
        <v>4221009979</v>
      </c>
      <c r="G318" s="315" t="s">
        <v>2352</v>
      </c>
      <c r="H318" s="316">
        <v>1</v>
      </c>
      <c r="I318" s="316" t="s">
        <v>2353</v>
      </c>
      <c r="J318" s="316" t="s">
        <v>2354</v>
      </c>
      <c r="K318" s="316" t="s">
        <v>2268</v>
      </c>
      <c r="L318" s="315" t="s">
        <v>2355</v>
      </c>
      <c r="M318" s="316" t="s">
        <v>2356</v>
      </c>
      <c r="N318" s="316" t="s">
        <v>2357</v>
      </c>
      <c r="O318" s="316" t="s">
        <v>2358</v>
      </c>
      <c r="P318" s="316" t="s">
        <v>256</v>
      </c>
      <c r="Q318" s="316" t="s">
        <v>345</v>
      </c>
      <c r="R318" s="316" t="s">
        <v>265</v>
      </c>
    </row>
    <row r="319" spans="1:18" s="511" customFormat="1" ht="45" hidden="1">
      <c r="A319" s="495">
        <v>313</v>
      </c>
      <c r="B319" s="316" t="s">
        <v>2349</v>
      </c>
      <c r="C319" s="261" t="s">
        <v>801</v>
      </c>
      <c r="D319" s="316" t="s">
        <v>2359</v>
      </c>
      <c r="E319" s="316" t="s">
        <v>2360</v>
      </c>
      <c r="F319" s="315">
        <v>4219004282</v>
      </c>
      <c r="G319" s="315" t="s">
        <v>2361</v>
      </c>
      <c r="H319" s="316">
        <v>1</v>
      </c>
      <c r="I319" s="539" t="s">
        <v>2362</v>
      </c>
      <c r="J319" s="515" t="s">
        <v>2363</v>
      </c>
      <c r="K319" s="316" t="s">
        <v>395</v>
      </c>
      <c r="L319" s="540" t="s">
        <v>2364</v>
      </c>
      <c r="M319" s="316" t="s">
        <v>2365</v>
      </c>
      <c r="N319" s="316" t="s">
        <v>2364</v>
      </c>
      <c r="O319" s="539">
        <v>44592</v>
      </c>
      <c r="P319" s="316" t="s">
        <v>256</v>
      </c>
      <c r="Q319" s="316" t="s">
        <v>345</v>
      </c>
      <c r="R319" s="316" t="s">
        <v>265</v>
      </c>
    </row>
    <row r="320" spans="1:18" s="511" customFormat="1" ht="33.75" hidden="1">
      <c r="A320" s="495">
        <v>314</v>
      </c>
      <c r="B320" s="316" t="s">
        <v>2349</v>
      </c>
      <c r="C320" s="261" t="s">
        <v>801</v>
      </c>
      <c r="D320" s="316" t="s">
        <v>2366</v>
      </c>
      <c r="E320" s="316" t="s">
        <v>2367</v>
      </c>
      <c r="F320" s="315">
        <v>4221002660</v>
      </c>
      <c r="G320" s="315" t="s">
        <v>2368</v>
      </c>
      <c r="H320" s="316">
        <v>1</v>
      </c>
      <c r="I320" s="316" t="s">
        <v>2369</v>
      </c>
      <c r="J320" s="316" t="s">
        <v>2370</v>
      </c>
      <c r="K320" s="541" t="s">
        <v>2371</v>
      </c>
      <c r="L320" s="541" t="s">
        <v>2372</v>
      </c>
      <c r="M320" s="316" t="s">
        <v>2356</v>
      </c>
      <c r="N320" s="316" t="s">
        <v>2373</v>
      </c>
      <c r="O320" s="316" t="s">
        <v>2369</v>
      </c>
      <c r="P320" s="316" t="s">
        <v>256</v>
      </c>
      <c r="Q320" s="316" t="s">
        <v>345</v>
      </c>
      <c r="R320" s="316" t="s">
        <v>265</v>
      </c>
    </row>
    <row r="321" spans="1:18" s="511" customFormat="1" ht="33.75" hidden="1">
      <c r="A321" s="495">
        <v>315</v>
      </c>
      <c r="B321" s="316" t="s">
        <v>2349</v>
      </c>
      <c r="C321" s="261" t="s">
        <v>801</v>
      </c>
      <c r="D321" s="316" t="s">
        <v>2374</v>
      </c>
      <c r="E321" s="316" t="s">
        <v>2375</v>
      </c>
      <c r="F321" s="315">
        <v>4221002772</v>
      </c>
      <c r="G321" s="315" t="s">
        <v>2376</v>
      </c>
      <c r="H321" s="316">
        <v>1</v>
      </c>
      <c r="I321" s="316" t="s">
        <v>2377</v>
      </c>
      <c r="J321" s="316" t="s">
        <v>2378</v>
      </c>
      <c r="K321" s="316" t="s">
        <v>395</v>
      </c>
      <c r="L321" s="315" t="s">
        <v>2379</v>
      </c>
      <c r="M321" s="316" t="s">
        <v>2356</v>
      </c>
      <c r="N321" s="316" t="s">
        <v>2380</v>
      </c>
      <c r="O321" s="316" t="s">
        <v>2377</v>
      </c>
      <c r="P321" s="316" t="s">
        <v>256</v>
      </c>
      <c r="Q321" s="316" t="s">
        <v>345</v>
      </c>
      <c r="R321" s="316" t="s">
        <v>265</v>
      </c>
    </row>
    <row r="322" spans="1:18" s="511" customFormat="1" ht="33.75" hidden="1">
      <c r="A322" s="495">
        <v>316</v>
      </c>
      <c r="B322" s="316" t="s">
        <v>2349</v>
      </c>
      <c r="C322" s="261" t="s">
        <v>801</v>
      </c>
      <c r="D322" s="316" t="s">
        <v>2381</v>
      </c>
      <c r="E322" s="316" t="s">
        <v>2382</v>
      </c>
      <c r="F322" s="542">
        <v>4221008260</v>
      </c>
      <c r="G322" s="315" t="s">
        <v>2383</v>
      </c>
      <c r="H322" s="316">
        <v>1</v>
      </c>
      <c r="I322" s="316" t="s">
        <v>2384</v>
      </c>
      <c r="J322" s="316" t="s">
        <v>2385</v>
      </c>
      <c r="K322" s="316" t="s">
        <v>2268</v>
      </c>
      <c r="L322" s="315" t="s">
        <v>2386</v>
      </c>
      <c r="M322" s="316" t="s">
        <v>2387</v>
      </c>
      <c r="N322" s="316" t="s">
        <v>2388</v>
      </c>
      <c r="O322" s="316" t="s">
        <v>2384</v>
      </c>
      <c r="P322" s="316" t="s">
        <v>256</v>
      </c>
      <c r="Q322" s="316" t="s">
        <v>345</v>
      </c>
      <c r="R322" s="316" t="s">
        <v>265</v>
      </c>
    </row>
    <row r="323" spans="1:18" s="511" customFormat="1" ht="33.75" hidden="1">
      <c r="A323" s="495">
        <v>317</v>
      </c>
      <c r="B323" s="316" t="s">
        <v>2349</v>
      </c>
      <c r="C323" s="261" t="s">
        <v>801</v>
      </c>
      <c r="D323" s="316" t="s">
        <v>2389</v>
      </c>
      <c r="E323" s="316" t="s">
        <v>2390</v>
      </c>
      <c r="F323" s="315">
        <v>4221009320</v>
      </c>
      <c r="G323" s="315" t="s">
        <v>2391</v>
      </c>
      <c r="H323" s="316">
        <v>1</v>
      </c>
      <c r="I323" s="316" t="s">
        <v>2392</v>
      </c>
      <c r="J323" s="316" t="s">
        <v>2393</v>
      </c>
      <c r="K323" s="316" t="s">
        <v>2268</v>
      </c>
      <c r="L323" s="315" t="s">
        <v>2394</v>
      </c>
      <c r="M323" s="316" t="s">
        <v>2387</v>
      </c>
      <c r="N323" s="316" t="s">
        <v>2395</v>
      </c>
      <c r="O323" s="316" t="s">
        <v>2392</v>
      </c>
      <c r="P323" s="316" t="s">
        <v>256</v>
      </c>
      <c r="Q323" s="316" t="s">
        <v>345</v>
      </c>
      <c r="R323" s="316" t="s">
        <v>265</v>
      </c>
    </row>
    <row r="324" spans="1:18" s="511" customFormat="1" ht="56.25" hidden="1">
      <c r="A324" s="495">
        <v>318</v>
      </c>
      <c r="B324" s="316" t="s">
        <v>2349</v>
      </c>
      <c r="C324" s="261" t="s">
        <v>801</v>
      </c>
      <c r="D324" s="316" t="s">
        <v>2396</v>
      </c>
      <c r="E324" s="316" t="s">
        <v>2397</v>
      </c>
      <c r="F324" s="543" t="s">
        <v>2398</v>
      </c>
      <c r="G324" s="316" t="s">
        <v>2399</v>
      </c>
      <c r="H324" s="316">
        <v>1</v>
      </c>
      <c r="I324" s="316" t="s">
        <v>2400</v>
      </c>
      <c r="J324" s="485" t="s">
        <v>2401</v>
      </c>
      <c r="K324" s="316" t="s">
        <v>2268</v>
      </c>
      <c r="L324" s="316" t="s">
        <v>2402</v>
      </c>
      <c r="M324" s="316" t="s">
        <v>2268</v>
      </c>
      <c r="N324" s="316" t="s">
        <v>2402</v>
      </c>
      <c r="O324" s="316" t="s">
        <v>2403</v>
      </c>
      <c r="P324" s="316" t="s">
        <v>256</v>
      </c>
      <c r="Q324" s="316" t="s">
        <v>345</v>
      </c>
      <c r="R324" s="316" t="s">
        <v>265</v>
      </c>
    </row>
    <row r="325" spans="1:18" s="511" customFormat="1" ht="56.25" hidden="1">
      <c r="A325" s="495">
        <v>319</v>
      </c>
      <c r="B325" s="316" t="s">
        <v>2349</v>
      </c>
      <c r="C325" s="261" t="s">
        <v>801</v>
      </c>
      <c r="D325" s="316" t="s">
        <v>2404</v>
      </c>
      <c r="E325" s="316" t="s">
        <v>2405</v>
      </c>
      <c r="F325" s="543" t="s">
        <v>2406</v>
      </c>
      <c r="G325" s="316" t="s">
        <v>2407</v>
      </c>
      <c r="H325" s="316">
        <v>1</v>
      </c>
      <c r="I325" s="316" t="s">
        <v>2408</v>
      </c>
      <c r="J325" s="485" t="s">
        <v>2409</v>
      </c>
      <c r="K325" s="316" t="s">
        <v>2268</v>
      </c>
      <c r="L325" s="316" t="s">
        <v>2410</v>
      </c>
      <c r="M325" s="316" t="s">
        <v>2411</v>
      </c>
      <c r="N325" s="316" t="s">
        <v>2412</v>
      </c>
      <c r="O325" s="316" t="s">
        <v>2413</v>
      </c>
      <c r="P325" s="316" t="s">
        <v>256</v>
      </c>
      <c r="Q325" s="316" t="s">
        <v>345</v>
      </c>
      <c r="R325" s="316" t="s">
        <v>265</v>
      </c>
    </row>
    <row r="326" spans="1:18" s="511" customFormat="1" ht="56.25" hidden="1">
      <c r="A326" s="495">
        <v>320</v>
      </c>
      <c r="B326" s="316" t="s">
        <v>2349</v>
      </c>
      <c r="C326" s="261" t="s">
        <v>801</v>
      </c>
      <c r="D326" s="316" t="s">
        <v>2414</v>
      </c>
      <c r="E326" s="316" t="s">
        <v>2415</v>
      </c>
      <c r="F326" s="543" t="s">
        <v>2416</v>
      </c>
      <c r="G326" s="316" t="s">
        <v>2417</v>
      </c>
      <c r="H326" s="316">
        <v>1</v>
      </c>
      <c r="I326" s="316" t="s">
        <v>2418</v>
      </c>
      <c r="J326" s="485" t="s">
        <v>2419</v>
      </c>
      <c r="K326" s="316" t="s">
        <v>2268</v>
      </c>
      <c r="L326" s="316" t="s">
        <v>2420</v>
      </c>
      <c r="M326" s="316" t="s">
        <v>2268</v>
      </c>
      <c r="N326" s="316" t="s">
        <v>2420</v>
      </c>
      <c r="O326" s="316" t="s">
        <v>2421</v>
      </c>
      <c r="P326" s="316" t="s">
        <v>256</v>
      </c>
      <c r="Q326" s="316" t="s">
        <v>345</v>
      </c>
      <c r="R326" s="316" t="s">
        <v>265</v>
      </c>
    </row>
    <row r="327" spans="1:18" s="511" customFormat="1" ht="45" hidden="1">
      <c r="A327" s="495">
        <v>321</v>
      </c>
      <c r="B327" s="316" t="s">
        <v>2349</v>
      </c>
      <c r="C327" s="261" t="s">
        <v>801</v>
      </c>
      <c r="D327" s="316" t="s">
        <v>2422</v>
      </c>
      <c r="E327" s="315" t="s">
        <v>2423</v>
      </c>
      <c r="F327" s="543" t="s">
        <v>2424</v>
      </c>
      <c r="G327" s="316" t="s">
        <v>2425</v>
      </c>
      <c r="H327" s="316">
        <v>1</v>
      </c>
      <c r="I327" s="316" t="s">
        <v>2426</v>
      </c>
      <c r="J327" s="485" t="s">
        <v>2427</v>
      </c>
      <c r="K327" s="316" t="s">
        <v>395</v>
      </c>
      <c r="L327" s="316" t="s">
        <v>2428</v>
      </c>
      <c r="M327" s="316" t="s">
        <v>2429</v>
      </c>
      <c r="N327" s="316" t="s">
        <v>2430</v>
      </c>
      <c r="O327" s="316" t="s">
        <v>2431</v>
      </c>
      <c r="P327" s="316" t="s">
        <v>256</v>
      </c>
      <c r="Q327" s="316" t="s">
        <v>345</v>
      </c>
      <c r="R327" s="316" t="s">
        <v>265</v>
      </c>
    </row>
    <row r="328" spans="1:18" s="511" customFormat="1" ht="45" hidden="1">
      <c r="A328" s="495">
        <v>322</v>
      </c>
      <c r="B328" s="316" t="s">
        <v>2349</v>
      </c>
      <c r="C328" s="261" t="s">
        <v>801</v>
      </c>
      <c r="D328" s="316" t="s">
        <v>2432</v>
      </c>
      <c r="E328" s="316" t="s">
        <v>2433</v>
      </c>
      <c r="F328" s="543" t="s">
        <v>2434</v>
      </c>
      <c r="G328" s="316" t="s">
        <v>2435</v>
      </c>
      <c r="H328" s="316">
        <v>1</v>
      </c>
      <c r="I328" s="316" t="s">
        <v>2436</v>
      </c>
      <c r="J328" s="485" t="s">
        <v>2437</v>
      </c>
      <c r="K328" s="316" t="s">
        <v>395</v>
      </c>
      <c r="L328" s="316" t="s">
        <v>2438</v>
      </c>
      <c r="M328" s="316" t="s">
        <v>2439</v>
      </c>
      <c r="N328" s="316" t="s">
        <v>2440</v>
      </c>
      <c r="O328" s="316" t="s">
        <v>2441</v>
      </c>
      <c r="P328" s="316" t="s">
        <v>256</v>
      </c>
      <c r="Q328" s="316" t="s">
        <v>345</v>
      </c>
      <c r="R328" s="316" t="s">
        <v>265</v>
      </c>
    </row>
    <row r="329" spans="1:18" s="511" customFormat="1" ht="45" hidden="1">
      <c r="A329" s="495">
        <v>323</v>
      </c>
      <c r="B329" s="316" t="s">
        <v>2349</v>
      </c>
      <c r="C329" s="261" t="s">
        <v>801</v>
      </c>
      <c r="D329" s="316" t="s">
        <v>2442</v>
      </c>
      <c r="E329" s="316" t="s">
        <v>2443</v>
      </c>
      <c r="F329" s="498">
        <v>4218017070</v>
      </c>
      <c r="G329" s="316" t="s">
        <v>2444</v>
      </c>
      <c r="H329" s="316">
        <v>1</v>
      </c>
      <c r="I329" s="479" t="s">
        <v>2445</v>
      </c>
      <c r="J329" s="485" t="s">
        <v>2446</v>
      </c>
      <c r="K329" s="316" t="s">
        <v>395</v>
      </c>
      <c r="L329" s="316" t="s">
        <v>2447</v>
      </c>
      <c r="M329" s="316" t="s">
        <v>395</v>
      </c>
      <c r="N329" s="316" t="s">
        <v>2447</v>
      </c>
      <c r="O329" s="316" t="s">
        <v>2448</v>
      </c>
      <c r="P329" s="316" t="s">
        <v>256</v>
      </c>
      <c r="Q329" s="316" t="s">
        <v>345</v>
      </c>
      <c r="R329" s="316" t="s">
        <v>265</v>
      </c>
    </row>
    <row r="330" spans="1:18" s="511" customFormat="1" ht="123.75" hidden="1">
      <c r="A330" s="495">
        <v>324</v>
      </c>
      <c r="B330" s="316" t="s">
        <v>2349</v>
      </c>
      <c r="C330" s="261" t="s">
        <v>801</v>
      </c>
      <c r="D330" s="316" t="s">
        <v>2449</v>
      </c>
      <c r="E330" s="316" t="s">
        <v>2450</v>
      </c>
      <c r="F330" s="316">
        <v>4218016623</v>
      </c>
      <c r="G330" s="544" t="s">
        <v>2451</v>
      </c>
      <c r="H330" s="544">
        <v>1</v>
      </c>
      <c r="I330" s="316" t="s">
        <v>2452</v>
      </c>
      <c r="J330" s="485" t="s">
        <v>2453</v>
      </c>
      <c r="K330" s="316" t="s">
        <v>395</v>
      </c>
      <c r="L330" s="316" t="s">
        <v>2454</v>
      </c>
      <c r="M330" s="316" t="s">
        <v>2455</v>
      </c>
      <c r="N330" s="316" t="s">
        <v>2456</v>
      </c>
      <c r="O330" s="316" t="s">
        <v>2457</v>
      </c>
      <c r="P330" s="316" t="s">
        <v>256</v>
      </c>
      <c r="Q330" s="316" t="s">
        <v>345</v>
      </c>
      <c r="R330" s="316" t="s">
        <v>265</v>
      </c>
    </row>
    <row r="331" spans="1:18" s="511" customFormat="1" ht="56.25" hidden="1">
      <c r="A331" s="495">
        <v>325</v>
      </c>
      <c r="B331" s="316" t="s">
        <v>2349</v>
      </c>
      <c r="C331" s="261" t="s">
        <v>801</v>
      </c>
      <c r="D331" s="316" t="s">
        <v>2458</v>
      </c>
      <c r="E331" s="316" t="s">
        <v>2459</v>
      </c>
      <c r="F331" s="316">
        <v>4218020813</v>
      </c>
      <c r="G331" s="544" t="s">
        <v>2460</v>
      </c>
      <c r="H331" s="316">
        <v>1</v>
      </c>
      <c r="I331" s="316" t="s">
        <v>2461</v>
      </c>
      <c r="J331" s="485" t="s">
        <v>2462</v>
      </c>
      <c r="K331" s="316" t="s">
        <v>2268</v>
      </c>
      <c r="L331" s="316" t="s">
        <v>2463</v>
      </c>
      <c r="M331" s="316" t="s">
        <v>2411</v>
      </c>
      <c r="N331" s="316" t="s">
        <v>2464</v>
      </c>
      <c r="O331" s="316" t="s">
        <v>2465</v>
      </c>
      <c r="P331" s="316" t="s">
        <v>256</v>
      </c>
      <c r="Q331" s="316" t="s">
        <v>345</v>
      </c>
      <c r="R331" s="316" t="s">
        <v>265</v>
      </c>
    </row>
    <row r="332" spans="1:18" s="511" customFormat="1" ht="33.75" hidden="1">
      <c r="A332" s="495">
        <v>326</v>
      </c>
      <c r="B332" s="316" t="s">
        <v>2349</v>
      </c>
      <c r="C332" s="261" t="s">
        <v>801</v>
      </c>
      <c r="D332" s="316" t="s">
        <v>2466</v>
      </c>
      <c r="E332" s="261" t="s">
        <v>2467</v>
      </c>
      <c r="F332" s="316">
        <v>4216005168</v>
      </c>
      <c r="G332" s="316" t="s">
        <v>2468</v>
      </c>
      <c r="H332" s="316">
        <v>1</v>
      </c>
      <c r="I332" s="316" t="s">
        <v>2469</v>
      </c>
      <c r="J332" s="497" t="s">
        <v>2470</v>
      </c>
      <c r="K332" s="316" t="s">
        <v>264</v>
      </c>
      <c r="L332" s="316" t="s">
        <v>2471</v>
      </c>
      <c r="M332" s="316" t="s">
        <v>2472</v>
      </c>
      <c r="N332" s="316" t="s">
        <v>2473</v>
      </c>
      <c r="O332" s="316" t="s">
        <v>2469</v>
      </c>
      <c r="P332" s="545" t="s">
        <v>2474</v>
      </c>
      <c r="Q332" s="316" t="s">
        <v>416</v>
      </c>
      <c r="R332" s="316" t="s">
        <v>265</v>
      </c>
    </row>
    <row r="333" spans="1:18" s="511" customFormat="1" ht="33.75" hidden="1">
      <c r="A333" s="495">
        <v>327</v>
      </c>
      <c r="B333" s="316" t="s">
        <v>2349</v>
      </c>
      <c r="C333" s="261" t="s">
        <v>801</v>
      </c>
      <c r="D333" s="316" t="s">
        <v>2475</v>
      </c>
      <c r="E333" s="316" t="s">
        <v>2349</v>
      </c>
      <c r="F333" s="261" t="s">
        <v>801</v>
      </c>
      <c r="G333" s="316" t="s">
        <v>2476</v>
      </c>
      <c r="H333" s="316">
        <v>1</v>
      </c>
      <c r="I333" s="316" t="s">
        <v>2477</v>
      </c>
      <c r="J333" s="485" t="s">
        <v>2478</v>
      </c>
      <c r="K333" s="316" t="s">
        <v>388</v>
      </c>
      <c r="L333" s="316" t="s">
        <v>2479</v>
      </c>
      <c r="M333" s="316" t="s">
        <v>2480</v>
      </c>
      <c r="N333" s="316" t="s">
        <v>2481</v>
      </c>
      <c r="O333" s="316" t="s">
        <v>2477</v>
      </c>
      <c r="P333" s="316" t="s">
        <v>256</v>
      </c>
      <c r="Q333" s="316" t="s">
        <v>416</v>
      </c>
      <c r="R333" s="316" t="s">
        <v>265</v>
      </c>
    </row>
    <row r="334" spans="1:18" s="511" customFormat="1" ht="33.75" hidden="1">
      <c r="A334" s="495">
        <v>328</v>
      </c>
      <c r="B334" s="316" t="s">
        <v>2349</v>
      </c>
      <c r="C334" s="261" t="s">
        <v>801</v>
      </c>
      <c r="D334" s="316" t="s">
        <v>2482</v>
      </c>
      <c r="E334" s="261" t="s">
        <v>2483</v>
      </c>
      <c r="F334" s="316">
        <v>4220031675</v>
      </c>
      <c r="G334" s="316" t="s">
        <v>2484</v>
      </c>
      <c r="H334" s="316">
        <v>1</v>
      </c>
      <c r="I334" s="316" t="s">
        <v>2485</v>
      </c>
      <c r="J334" s="485" t="s">
        <v>2486</v>
      </c>
      <c r="K334" s="316" t="s">
        <v>395</v>
      </c>
      <c r="L334" s="316" t="s">
        <v>2487</v>
      </c>
      <c r="M334" s="316" t="s">
        <v>2488</v>
      </c>
      <c r="N334" s="316" t="s">
        <v>2489</v>
      </c>
      <c r="O334" s="316" t="s">
        <v>2490</v>
      </c>
      <c r="P334" s="545" t="s">
        <v>2474</v>
      </c>
      <c r="Q334" s="316" t="s">
        <v>416</v>
      </c>
      <c r="R334" s="316" t="s">
        <v>265</v>
      </c>
    </row>
    <row r="335" spans="1:18" s="511" customFormat="1" ht="33.75" hidden="1">
      <c r="A335" s="495">
        <v>329</v>
      </c>
      <c r="B335" s="316" t="s">
        <v>2349</v>
      </c>
      <c r="C335" s="261" t="s">
        <v>801</v>
      </c>
      <c r="D335" s="316" t="s">
        <v>2491</v>
      </c>
      <c r="E335" s="316" t="s">
        <v>2492</v>
      </c>
      <c r="F335" s="316">
        <v>4216004189</v>
      </c>
      <c r="G335" s="316" t="s">
        <v>2493</v>
      </c>
      <c r="H335" s="316">
        <v>1</v>
      </c>
      <c r="I335" s="316" t="s">
        <v>2494</v>
      </c>
      <c r="J335" s="485" t="s">
        <v>2495</v>
      </c>
      <c r="K335" s="316" t="s">
        <v>395</v>
      </c>
      <c r="L335" s="316" t="s">
        <v>2496</v>
      </c>
      <c r="M335" s="316" t="s">
        <v>2497</v>
      </c>
      <c r="N335" s="316" t="s">
        <v>2498</v>
      </c>
      <c r="O335" s="316" t="s">
        <v>2494</v>
      </c>
      <c r="P335" s="316" t="s">
        <v>256</v>
      </c>
      <c r="Q335" s="316" t="s">
        <v>416</v>
      </c>
      <c r="R335" s="316" t="s">
        <v>265</v>
      </c>
    </row>
    <row r="336" spans="1:18" s="511" customFormat="1" ht="56.25" hidden="1">
      <c r="A336" s="495">
        <v>330</v>
      </c>
      <c r="B336" s="316" t="s">
        <v>2349</v>
      </c>
      <c r="C336" s="261" t="s">
        <v>801</v>
      </c>
      <c r="D336" s="316" t="s">
        <v>2499</v>
      </c>
      <c r="E336" s="316" t="s">
        <v>2500</v>
      </c>
      <c r="F336" s="316">
        <v>4220015842</v>
      </c>
      <c r="G336" s="544" t="s">
        <v>2501</v>
      </c>
      <c r="H336" s="316">
        <v>1</v>
      </c>
      <c r="I336" s="316" t="s">
        <v>2502</v>
      </c>
      <c r="J336" s="497" t="s">
        <v>2503</v>
      </c>
      <c r="K336" s="316" t="s">
        <v>2268</v>
      </c>
      <c r="L336" s="316" t="s">
        <v>2504</v>
      </c>
      <c r="M336" s="316" t="s">
        <v>2411</v>
      </c>
      <c r="N336" s="316" t="s">
        <v>2505</v>
      </c>
      <c r="O336" s="316" t="s">
        <v>2506</v>
      </c>
      <c r="P336" s="316" t="s">
        <v>256</v>
      </c>
      <c r="Q336" s="316" t="s">
        <v>345</v>
      </c>
      <c r="R336" s="316" t="s">
        <v>265</v>
      </c>
    </row>
    <row r="337" spans="1:18" s="511" customFormat="1" ht="45" hidden="1">
      <c r="A337" s="495">
        <v>331</v>
      </c>
      <c r="B337" s="316" t="s">
        <v>2349</v>
      </c>
      <c r="C337" s="261" t="s">
        <v>801</v>
      </c>
      <c r="D337" s="316" t="s">
        <v>2507</v>
      </c>
      <c r="E337" s="316" t="s">
        <v>2508</v>
      </c>
      <c r="F337" s="316">
        <v>4220013235</v>
      </c>
      <c r="G337" s="544" t="s">
        <v>2509</v>
      </c>
      <c r="H337" s="316">
        <v>1</v>
      </c>
      <c r="I337" s="316" t="s">
        <v>2510</v>
      </c>
      <c r="J337" s="485" t="s">
        <v>2511</v>
      </c>
      <c r="K337" s="316" t="s">
        <v>395</v>
      </c>
      <c r="L337" s="316" t="s">
        <v>2512</v>
      </c>
      <c r="M337" s="316" t="s">
        <v>2429</v>
      </c>
      <c r="N337" s="316" t="s">
        <v>2513</v>
      </c>
      <c r="O337" s="316" t="s">
        <v>2510</v>
      </c>
      <c r="P337" s="316" t="s">
        <v>256</v>
      </c>
      <c r="Q337" s="316" t="s">
        <v>345</v>
      </c>
      <c r="R337" s="316" t="s">
        <v>265</v>
      </c>
    </row>
    <row r="338" spans="1:18" s="511" customFormat="1" ht="45" hidden="1">
      <c r="A338" s="495">
        <v>332</v>
      </c>
      <c r="B338" s="316" t="s">
        <v>2349</v>
      </c>
      <c r="C338" s="261" t="s">
        <v>801</v>
      </c>
      <c r="D338" s="316" t="s">
        <v>2514</v>
      </c>
      <c r="E338" s="316" t="s">
        <v>2515</v>
      </c>
      <c r="F338" s="316">
        <v>4220015546</v>
      </c>
      <c r="G338" s="316" t="s">
        <v>2516</v>
      </c>
      <c r="H338" s="316">
        <v>1</v>
      </c>
      <c r="I338" s="316" t="s">
        <v>2517</v>
      </c>
      <c r="J338" s="497" t="s">
        <v>2518</v>
      </c>
      <c r="K338" s="316" t="s">
        <v>395</v>
      </c>
      <c r="L338" s="316" t="s">
        <v>2519</v>
      </c>
      <c r="M338" s="316" t="s">
        <v>2520</v>
      </c>
      <c r="N338" s="316" t="s">
        <v>2521</v>
      </c>
      <c r="O338" s="316" t="s">
        <v>2522</v>
      </c>
      <c r="P338" s="316" t="s">
        <v>256</v>
      </c>
      <c r="Q338" s="316" t="s">
        <v>345</v>
      </c>
      <c r="R338" s="316" t="s">
        <v>265</v>
      </c>
    </row>
    <row r="339" spans="1:18" s="511" customFormat="1" ht="45" hidden="1">
      <c r="A339" s="495">
        <v>333</v>
      </c>
      <c r="B339" s="316" t="s">
        <v>2349</v>
      </c>
      <c r="C339" s="261" t="s">
        <v>801</v>
      </c>
      <c r="D339" s="316" t="s">
        <v>2523</v>
      </c>
      <c r="E339" s="316" t="s">
        <v>2524</v>
      </c>
      <c r="F339" s="316">
        <v>4220015458</v>
      </c>
      <c r="G339" s="316" t="s">
        <v>2525</v>
      </c>
      <c r="H339" s="316">
        <v>1</v>
      </c>
      <c r="I339" s="316" t="s">
        <v>2526</v>
      </c>
      <c r="J339" s="485" t="s">
        <v>2527</v>
      </c>
      <c r="K339" s="316" t="s">
        <v>2268</v>
      </c>
      <c r="L339" s="316" t="s">
        <v>2528</v>
      </c>
      <c r="M339" s="316" t="s">
        <v>2429</v>
      </c>
      <c r="N339" s="316" t="s">
        <v>2529</v>
      </c>
      <c r="O339" s="316" t="s">
        <v>2526</v>
      </c>
      <c r="P339" s="316" t="s">
        <v>256</v>
      </c>
      <c r="Q339" s="316" t="s">
        <v>416</v>
      </c>
      <c r="R339" s="316" t="s">
        <v>265</v>
      </c>
    </row>
    <row r="340" spans="1:18" s="511" customFormat="1" ht="45" hidden="1">
      <c r="A340" s="495">
        <v>334</v>
      </c>
      <c r="B340" s="316" t="s">
        <v>2349</v>
      </c>
      <c r="C340" s="261" t="s">
        <v>801</v>
      </c>
      <c r="D340" s="316" t="s">
        <v>2530</v>
      </c>
      <c r="E340" s="316" t="s">
        <v>2531</v>
      </c>
      <c r="F340" s="316">
        <v>4217023530</v>
      </c>
      <c r="G340" s="316" t="s">
        <v>2532</v>
      </c>
      <c r="H340" s="316">
        <v>1</v>
      </c>
      <c r="I340" s="316" t="s">
        <v>2533</v>
      </c>
      <c r="J340" s="497" t="s">
        <v>2534</v>
      </c>
      <c r="K340" s="316" t="s">
        <v>395</v>
      </c>
      <c r="L340" s="316" t="s">
        <v>2535</v>
      </c>
      <c r="M340" s="316" t="s">
        <v>395</v>
      </c>
      <c r="N340" s="316" t="s">
        <v>2536</v>
      </c>
      <c r="O340" s="316" t="s">
        <v>2537</v>
      </c>
      <c r="P340" s="316" t="s">
        <v>256</v>
      </c>
      <c r="Q340" s="316" t="s">
        <v>2538</v>
      </c>
      <c r="R340" s="316" t="s">
        <v>265</v>
      </c>
    </row>
    <row r="341" spans="1:18" s="511" customFormat="1" ht="45" hidden="1">
      <c r="A341" s="495">
        <v>335</v>
      </c>
      <c r="B341" s="316" t="s">
        <v>2349</v>
      </c>
      <c r="C341" s="491" t="s">
        <v>801</v>
      </c>
      <c r="D341" s="316" t="s">
        <v>2539</v>
      </c>
      <c r="E341" s="316" t="s">
        <v>2540</v>
      </c>
      <c r="F341" s="316">
        <v>4217023709</v>
      </c>
      <c r="G341" s="316" t="s">
        <v>2541</v>
      </c>
      <c r="H341" s="316">
        <v>1</v>
      </c>
      <c r="I341" s="316" t="s">
        <v>2542</v>
      </c>
      <c r="J341" s="485" t="s">
        <v>2543</v>
      </c>
      <c r="K341" s="316" t="s">
        <v>421</v>
      </c>
      <c r="L341" s="316" t="s">
        <v>2544</v>
      </c>
      <c r="M341" s="316" t="s">
        <v>2545</v>
      </c>
      <c r="N341" s="316" t="s">
        <v>2546</v>
      </c>
      <c r="O341" s="316" t="s">
        <v>2547</v>
      </c>
      <c r="P341" s="316" t="s">
        <v>2548</v>
      </c>
      <c r="Q341" s="316" t="s">
        <v>2538</v>
      </c>
      <c r="R341" s="316" t="s">
        <v>265</v>
      </c>
    </row>
    <row r="342" spans="1:18" s="511" customFormat="1" ht="45" hidden="1">
      <c r="A342" s="495">
        <v>336</v>
      </c>
      <c r="B342" s="316" t="s">
        <v>2349</v>
      </c>
      <c r="C342" s="261" t="s">
        <v>801</v>
      </c>
      <c r="D342" s="316" t="s">
        <v>2549</v>
      </c>
      <c r="E342" s="316" t="s">
        <v>2550</v>
      </c>
      <c r="F342" s="316">
        <v>4217030047</v>
      </c>
      <c r="G342" s="316" t="s">
        <v>2551</v>
      </c>
      <c r="H342" s="316">
        <v>1</v>
      </c>
      <c r="I342" s="316" t="s">
        <v>2552</v>
      </c>
      <c r="J342" s="497" t="s">
        <v>2553</v>
      </c>
      <c r="K342" s="316" t="s">
        <v>2268</v>
      </c>
      <c r="L342" s="316" t="s">
        <v>2554</v>
      </c>
      <c r="M342" s="316" t="s">
        <v>2268</v>
      </c>
      <c r="N342" s="316" t="s">
        <v>2554</v>
      </c>
      <c r="O342" s="316" t="s">
        <v>2555</v>
      </c>
      <c r="P342" s="316" t="s">
        <v>256</v>
      </c>
      <c r="Q342" s="316" t="s">
        <v>2538</v>
      </c>
      <c r="R342" s="316" t="s">
        <v>265</v>
      </c>
    </row>
    <row r="343" spans="1:18" s="511" customFormat="1" ht="45" hidden="1">
      <c r="A343" s="495">
        <v>337</v>
      </c>
      <c r="B343" s="316" t="s">
        <v>2349</v>
      </c>
      <c r="C343" s="261" t="s">
        <v>801</v>
      </c>
      <c r="D343" s="316" t="s">
        <v>2556</v>
      </c>
      <c r="E343" s="316" t="s">
        <v>2557</v>
      </c>
      <c r="F343" s="316">
        <v>4217023787</v>
      </c>
      <c r="G343" s="316" t="s">
        <v>2558</v>
      </c>
      <c r="H343" s="316">
        <v>1</v>
      </c>
      <c r="I343" s="316" t="s">
        <v>2559</v>
      </c>
      <c r="J343" s="497" t="s">
        <v>2560</v>
      </c>
      <c r="K343" s="316" t="s">
        <v>2268</v>
      </c>
      <c r="L343" s="316" t="s">
        <v>2561</v>
      </c>
      <c r="M343" s="316" t="s">
        <v>2268</v>
      </c>
      <c r="N343" s="316" t="s">
        <v>2561</v>
      </c>
      <c r="O343" s="316" t="s">
        <v>2559</v>
      </c>
      <c r="P343" s="316" t="s">
        <v>256</v>
      </c>
      <c r="Q343" s="316" t="s">
        <v>2538</v>
      </c>
      <c r="R343" s="316" t="s">
        <v>265</v>
      </c>
    </row>
    <row r="344" spans="1:18" s="511" customFormat="1" ht="45" hidden="1">
      <c r="A344" s="495">
        <v>338</v>
      </c>
      <c r="B344" s="316" t="s">
        <v>2349</v>
      </c>
      <c r="C344" s="491" t="s">
        <v>801</v>
      </c>
      <c r="D344" s="316" t="s">
        <v>2562</v>
      </c>
      <c r="E344" s="316" t="s">
        <v>2563</v>
      </c>
      <c r="F344" s="316">
        <v>4217032076</v>
      </c>
      <c r="G344" s="316" t="s">
        <v>2564</v>
      </c>
      <c r="H344" s="316">
        <v>1</v>
      </c>
      <c r="I344" s="316" t="s">
        <v>2565</v>
      </c>
      <c r="J344" s="497" t="s">
        <v>2566</v>
      </c>
      <c r="K344" s="316" t="s">
        <v>807</v>
      </c>
      <c r="L344" s="316" t="s">
        <v>2567</v>
      </c>
      <c r="M344" s="316" t="s">
        <v>807</v>
      </c>
      <c r="N344" s="316" t="s">
        <v>2568</v>
      </c>
      <c r="O344" s="316" t="s">
        <v>2569</v>
      </c>
      <c r="P344" s="316" t="s">
        <v>2548</v>
      </c>
      <c r="Q344" s="316" t="s">
        <v>2538</v>
      </c>
      <c r="R344" s="316" t="s">
        <v>265</v>
      </c>
    </row>
    <row r="345" spans="1:18" s="511" customFormat="1" ht="67.5" hidden="1">
      <c r="A345" s="495">
        <v>339</v>
      </c>
      <c r="B345" s="261" t="s">
        <v>2349</v>
      </c>
      <c r="C345" s="261" t="s">
        <v>801</v>
      </c>
      <c r="D345" s="315" t="s">
        <v>2570</v>
      </c>
      <c r="E345" s="316" t="s">
        <v>2571</v>
      </c>
      <c r="F345" s="316">
        <v>4217023762</v>
      </c>
      <c r="G345" s="316" t="s">
        <v>2572</v>
      </c>
      <c r="H345" s="316">
        <v>1</v>
      </c>
      <c r="I345" s="316" t="s">
        <v>2573</v>
      </c>
      <c r="J345" s="485" t="s">
        <v>2574</v>
      </c>
      <c r="K345" s="316" t="s">
        <v>395</v>
      </c>
      <c r="L345" s="316" t="s">
        <v>2575</v>
      </c>
      <c r="M345" s="316" t="s">
        <v>395</v>
      </c>
      <c r="N345" s="316" t="s">
        <v>2575</v>
      </c>
      <c r="O345" s="316" t="s">
        <v>2576</v>
      </c>
      <c r="P345" s="316" t="s">
        <v>256</v>
      </c>
      <c r="Q345" s="316" t="s">
        <v>266</v>
      </c>
      <c r="R345" s="316" t="s">
        <v>1649</v>
      </c>
    </row>
    <row r="346" spans="1:18" s="511" customFormat="1" ht="67.5" hidden="1">
      <c r="A346" s="495">
        <v>340</v>
      </c>
      <c r="B346" s="261" t="s">
        <v>2349</v>
      </c>
      <c r="C346" s="261" t="s">
        <v>801</v>
      </c>
      <c r="D346" s="315" t="s">
        <v>2577</v>
      </c>
      <c r="E346" s="316" t="s">
        <v>2578</v>
      </c>
      <c r="F346" s="316">
        <v>4217023353</v>
      </c>
      <c r="G346" s="316" t="s">
        <v>2579</v>
      </c>
      <c r="H346" s="316">
        <v>1</v>
      </c>
      <c r="I346" s="316" t="s">
        <v>2580</v>
      </c>
      <c r="J346" s="485" t="s">
        <v>2581</v>
      </c>
      <c r="K346" s="316" t="s">
        <v>395</v>
      </c>
      <c r="L346" s="316" t="s">
        <v>2582</v>
      </c>
      <c r="M346" s="316" t="s">
        <v>2583</v>
      </c>
      <c r="N346" s="316" t="s">
        <v>2584</v>
      </c>
      <c r="O346" s="316" t="s">
        <v>2580</v>
      </c>
      <c r="P346" s="316" t="s">
        <v>256</v>
      </c>
      <c r="Q346" s="316" t="s">
        <v>266</v>
      </c>
      <c r="R346" s="316" t="s">
        <v>1649</v>
      </c>
    </row>
    <row r="347" spans="1:18" s="511" customFormat="1" ht="45" hidden="1">
      <c r="A347" s="495">
        <v>341</v>
      </c>
      <c r="B347" s="261" t="s">
        <v>2349</v>
      </c>
      <c r="C347" s="261" t="s">
        <v>801</v>
      </c>
      <c r="D347" s="315" t="s">
        <v>2585</v>
      </c>
      <c r="E347" s="316" t="s">
        <v>2586</v>
      </c>
      <c r="F347" s="316">
        <v>4217042910</v>
      </c>
      <c r="G347" s="316" t="s">
        <v>2587</v>
      </c>
      <c r="H347" s="316">
        <v>1</v>
      </c>
      <c r="I347" s="316" t="s">
        <v>2588</v>
      </c>
      <c r="J347" s="485" t="s">
        <v>2589</v>
      </c>
      <c r="K347" s="316" t="s">
        <v>395</v>
      </c>
      <c r="L347" s="316" t="s">
        <v>2590</v>
      </c>
      <c r="M347" s="316" t="s">
        <v>2591</v>
      </c>
      <c r="N347" s="316" t="s">
        <v>2592</v>
      </c>
      <c r="O347" s="316" t="s">
        <v>2588</v>
      </c>
      <c r="P347" s="316" t="s">
        <v>256</v>
      </c>
      <c r="Q347" s="316" t="s">
        <v>266</v>
      </c>
      <c r="R347" s="316" t="s">
        <v>1649</v>
      </c>
    </row>
    <row r="348" spans="1:18" s="511" customFormat="1" ht="56.25" hidden="1">
      <c r="A348" s="495">
        <v>342</v>
      </c>
      <c r="B348" s="261" t="s">
        <v>2349</v>
      </c>
      <c r="C348" s="261" t="s">
        <v>801</v>
      </c>
      <c r="D348" s="316" t="s">
        <v>2593</v>
      </c>
      <c r="E348" s="316" t="s">
        <v>2594</v>
      </c>
      <c r="F348" s="316">
        <v>4217023441</v>
      </c>
      <c r="G348" s="316" t="s">
        <v>2595</v>
      </c>
      <c r="H348" s="316">
        <v>1</v>
      </c>
      <c r="I348" s="316" t="s">
        <v>2596</v>
      </c>
      <c r="J348" s="485" t="s">
        <v>2597</v>
      </c>
      <c r="K348" s="316" t="s">
        <v>2268</v>
      </c>
      <c r="L348" s="316" t="s">
        <v>2598</v>
      </c>
      <c r="M348" s="316" t="s">
        <v>807</v>
      </c>
      <c r="N348" s="316" t="s">
        <v>2598</v>
      </c>
      <c r="O348" s="316" t="s">
        <v>2596</v>
      </c>
      <c r="P348" s="316" t="s">
        <v>256</v>
      </c>
      <c r="Q348" s="316" t="s">
        <v>266</v>
      </c>
      <c r="R348" s="316" t="s">
        <v>1649</v>
      </c>
    </row>
    <row r="349" spans="1:18" s="511" customFormat="1" ht="56.25" hidden="1">
      <c r="A349" s="495">
        <v>343</v>
      </c>
      <c r="B349" s="261" t="s">
        <v>2349</v>
      </c>
      <c r="C349" s="261" t="s">
        <v>801</v>
      </c>
      <c r="D349" s="316" t="s">
        <v>2599</v>
      </c>
      <c r="E349" s="316" t="s">
        <v>2600</v>
      </c>
      <c r="F349" s="316">
        <v>4217030142</v>
      </c>
      <c r="G349" s="316" t="s">
        <v>2601</v>
      </c>
      <c r="H349" s="316">
        <v>1</v>
      </c>
      <c r="I349" s="316" t="s">
        <v>2602</v>
      </c>
      <c r="J349" s="485" t="s">
        <v>2603</v>
      </c>
      <c r="K349" s="316" t="s">
        <v>2268</v>
      </c>
      <c r="L349" s="316" t="s">
        <v>2604</v>
      </c>
      <c r="M349" s="316" t="s">
        <v>1411</v>
      </c>
      <c r="N349" s="316" t="s">
        <v>2605</v>
      </c>
      <c r="O349" s="316" t="s">
        <v>2602</v>
      </c>
      <c r="P349" s="316" t="s">
        <v>256</v>
      </c>
      <c r="Q349" s="316" t="s">
        <v>266</v>
      </c>
      <c r="R349" s="316" t="s">
        <v>1649</v>
      </c>
    </row>
    <row r="350" spans="1:18" s="511" customFormat="1" ht="56.25" hidden="1">
      <c r="A350" s="495">
        <v>344</v>
      </c>
      <c r="B350" s="261" t="s">
        <v>2349</v>
      </c>
      <c r="C350" s="261" t="s">
        <v>801</v>
      </c>
      <c r="D350" s="316" t="s">
        <v>2606</v>
      </c>
      <c r="E350" s="316" t="s">
        <v>2607</v>
      </c>
      <c r="F350" s="316">
        <v>4217029556</v>
      </c>
      <c r="G350" s="316" t="s">
        <v>2608</v>
      </c>
      <c r="H350" s="315">
        <v>1</v>
      </c>
      <c r="I350" s="316" t="s">
        <v>2609</v>
      </c>
      <c r="J350" s="485" t="s">
        <v>2610</v>
      </c>
      <c r="K350" s="316" t="s">
        <v>2268</v>
      </c>
      <c r="L350" s="316" t="s">
        <v>2611</v>
      </c>
      <c r="M350" s="316" t="s">
        <v>1498</v>
      </c>
      <c r="N350" s="316" t="s">
        <v>2612</v>
      </c>
      <c r="O350" s="316" t="s">
        <v>2609</v>
      </c>
      <c r="P350" s="316" t="s">
        <v>256</v>
      </c>
      <c r="Q350" s="316" t="s">
        <v>266</v>
      </c>
      <c r="R350" s="316" t="s">
        <v>1649</v>
      </c>
    </row>
    <row r="351" spans="1:18" ht="60">
      <c r="A351" s="153"/>
      <c r="B351" s="836"/>
      <c r="C351" s="836"/>
      <c r="D351" s="836" t="s">
        <v>4538</v>
      </c>
      <c r="E351" s="836" t="s">
        <v>4539</v>
      </c>
      <c r="F351" s="836">
        <v>4217037613</v>
      </c>
      <c r="G351" s="836" t="s">
        <v>4540</v>
      </c>
      <c r="H351" s="836">
        <v>1</v>
      </c>
      <c r="I351" s="836" t="s">
        <v>4541</v>
      </c>
      <c r="J351" s="836" t="s">
        <v>4542</v>
      </c>
      <c r="K351" s="836" t="s">
        <v>4543</v>
      </c>
      <c r="L351" s="836" t="s">
        <v>4544</v>
      </c>
      <c r="M351" s="836" t="s">
        <v>652</v>
      </c>
      <c r="N351" s="836" t="s">
        <v>4545</v>
      </c>
      <c r="O351" s="836" t="s">
        <v>4546</v>
      </c>
      <c r="P351" s="836" t="s">
        <v>256</v>
      </c>
      <c r="Q351" s="836" t="s">
        <v>3977</v>
      </c>
      <c r="R351" s="836"/>
    </row>
    <row r="352" spans="1:18" ht="60">
      <c r="A352" s="153"/>
      <c r="B352" s="836" t="s">
        <v>4539</v>
      </c>
      <c r="C352" s="849" t="s">
        <v>4547</v>
      </c>
      <c r="D352" s="836" t="s">
        <v>4548</v>
      </c>
      <c r="E352" s="836" t="s">
        <v>4549</v>
      </c>
      <c r="F352" s="836">
        <v>4217176818</v>
      </c>
      <c r="G352" s="836" t="s">
        <v>4540</v>
      </c>
      <c r="H352" s="836">
        <v>1</v>
      </c>
      <c r="I352" s="836" t="s">
        <v>4550</v>
      </c>
      <c r="J352" s="836" t="s">
        <v>4551</v>
      </c>
      <c r="K352" s="836" t="s">
        <v>395</v>
      </c>
      <c r="L352" s="836" t="s">
        <v>4552</v>
      </c>
      <c r="M352" s="836" t="s">
        <v>652</v>
      </c>
      <c r="N352" s="836" t="s">
        <v>4545</v>
      </c>
      <c r="O352" s="836" t="s">
        <v>4546</v>
      </c>
      <c r="P352" s="836" t="s">
        <v>256</v>
      </c>
      <c r="Q352" s="836" t="s">
        <v>3977</v>
      </c>
      <c r="R352" s="836"/>
    </row>
    <row r="353" spans="1:18" ht="60">
      <c r="A353" s="153"/>
      <c r="B353" s="836" t="s">
        <v>4539</v>
      </c>
      <c r="C353" s="849" t="s">
        <v>4547</v>
      </c>
      <c r="D353" s="836" t="s">
        <v>4553</v>
      </c>
      <c r="E353" s="836" t="s">
        <v>4554</v>
      </c>
      <c r="F353" s="836">
        <v>4217026869</v>
      </c>
      <c r="G353" s="836" t="s">
        <v>4555</v>
      </c>
      <c r="H353" s="847">
        <v>1</v>
      </c>
      <c r="I353" s="847" t="s">
        <v>4556</v>
      </c>
      <c r="J353" s="851" t="s">
        <v>4557</v>
      </c>
      <c r="K353" s="683" t="s">
        <v>4558</v>
      </c>
      <c r="L353" s="683" t="s">
        <v>4559</v>
      </c>
      <c r="M353" s="683" t="s">
        <v>4560</v>
      </c>
      <c r="N353" s="683" t="s">
        <v>4561</v>
      </c>
      <c r="O353" s="683" t="s">
        <v>4556</v>
      </c>
      <c r="P353" s="683" t="s">
        <v>431</v>
      </c>
      <c r="Q353" s="683" t="s">
        <v>3977</v>
      </c>
      <c r="R353" s="683"/>
    </row>
    <row r="354" spans="1:18" ht="60">
      <c r="A354" s="153"/>
      <c r="B354" s="836" t="s">
        <v>4539</v>
      </c>
      <c r="C354" s="849" t="s">
        <v>4547</v>
      </c>
      <c r="D354" s="836" t="s">
        <v>4562</v>
      </c>
      <c r="E354" s="836" t="s">
        <v>4563</v>
      </c>
      <c r="F354" s="682">
        <v>4217170735</v>
      </c>
      <c r="G354" s="836" t="s">
        <v>4564</v>
      </c>
      <c r="H354" s="682">
        <v>1</v>
      </c>
      <c r="I354" s="836" t="s">
        <v>4565</v>
      </c>
      <c r="J354" s="852" t="s">
        <v>4566</v>
      </c>
      <c r="K354" s="682" t="s">
        <v>4567</v>
      </c>
      <c r="L354" s="836" t="s">
        <v>4568</v>
      </c>
      <c r="M354" s="836" t="s">
        <v>4569</v>
      </c>
      <c r="N354" s="836" t="s">
        <v>4570</v>
      </c>
      <c r="O354" s="836" t="s">
        <v>4571</v>
      </c>
      <c r="P354" s="836" t="s">
        <v>431</v>
      </c>
      <c r="Q354" s="836" t="s">
        <v>3977</v>
      </c>
      <c r="R354" s="836"/>
    </row>
    <row r="355" spans="1:18" ht="72">
      <c r="A355" s="153"/>
      <c r="B355" s="836" t="s">
        <v>4572</v>
      </c>
      <c r="C355" s="849" t="s">
        <v>4547</v>
      </c>
      <c r="D355" s="836" t="s">
        <v>4573</v>
      </c>
      <c r="E355" s="836" t="s">
        <v>4574</v>
      </c>
      <c r="F355" s="836">
        <v>4219003994</v>
      </c>
      <c r="G355" s="836" t="s">
        <v>4575</v>
      </c>
      <c r="H355" s="836">
        <v>1</v>
      </c>
      <c r="I355" s="836" t="s">
        <v>4576</v>
      </c>
      <c r="J355" s="836" t="s">
        <v>4577</v>
      </c>
      <c r="K355" s="836" t="s">
        <v>395</v>
      </c>
      <c r="L355" s="836" t="s">
        <v>4578</v>
      </c>
      <c r="M355" s="836" t="s">
        <v>474</v>
      </c>
      <c r="N355" s="836" t="s">
        <v>4579</v>
      </c>
      <c r="O355" s="836" t="s">
        <v>4576</v>
      </c>
      <c r="P355" s="836" t="s">
        <v>431</v>
      </c>
      <c r="Q355" s="836" t="s">
        <v>3977</v>
      </c>
      <c r="R355" s="836"/>
    </row>
    <row r="356" spans="1:18" ht="60">
      <c r="A356" s="153"/>
      <c r="B356" s="836" t="s">
        <v>4572</v>
      </c>
      <c r="C356" s="849" t="s">
        <v>4547</v>
      </c>
      <c r="D356" s="836" t="s">
        <v>4580</v>
      </c>
      <c r="E356" s="836" t="s">
        <v>4581</v>
      </c>
      <c r="F356" s="836">
        <v>4221006784</v>
      </c>
      <c r="G356" s="836" t="s">
        <v>4582</v>
      </c>
      <c r="H356" s="836">
        <v>1</v>
      </c>
      <c r="I356" s="836" t="s">
        <v>4583</v>
      </c>
      <c r="J356" s="836" t="s">
        <v>4584</v>
      </c>
      <c r="K356" s="836" t="s">
        <v>395</v>
      </c>
      <c r="L356" s="836" t="s">
        <v>4585</v>
      </c>
      <c r="M356" s="890" t="s">
        <v>4586</v>
      </c>
      <c r="N356" s="890" t="s">
        <v>4587</v>
      </c>
      <c r="O356" s="836" t="s">
        <v>4588</v>
      </c>
      <c r="P356" s="836" t="s">
        <v>431</v>
      </c>
      <c r="Q356" s="836" t="s">
        <v>3977</v>
      </c>
      <c r="R356" s="836"/>
    </row>
    <row r="357" spans="1:18" ht="72">
      <c r="A357" s="153"/>
      <c r="B357" s="836" t="s">
        <v>4572</v>
      </c>
      <c r="C357" s="849" t="s">
        <v>4547</v>
      </c>
      <c r="D357" s="891" t="s">
        <v>4589</v>
      </c>
      <c r="E357" s="891" t="s">
        <v>4590</v>
      </c>
      <c r="F357" s="853">
        <v>4253029689</v>
      </c>
      <c r="G357" s="891" t="s">
        <v>4591</v>
      </c>
      <c r="H357" s="853">
        <v>1</v>
      </c>
      <c r="I357" s="891" t="s">
        <v>4592</v>
      </c>
      <c r="J357" s="852" t="s">
        <v>4593</v>
      </c>
      <c r="K357" s="891" t="s">
        <v>395</v>
      </c>
      <c r="L357" s="891" t="s">
        <v>4594</v>
      </c>
      <c r="M357" s="891" t="s">
        <v>4595</v>
      </c>
      <c r="N357" s="891" t="s">
        <v>4596</v>
      </c>
      <c r="O357" s="891" t="s">
        <v>4597</v>
      </c>
      <c r="P357" s="891" t="s">
        <v>431</v>
      </c>
      <c r="Q357" s="891" t="s">
        <v>3977</v>
      </c>
      <c r="R357" s="836"/>
    </row>
    <row r="358" spans="1:18" ht="60">
      <c r="A358" s="153"/>
      <c r="B358" s="836" t="s">
        <v>4572</v>
      </c>
      <c r="C358" s="849" t="s">
        <v>4547</v>
      </c>
      <c r="D358" s="836" t="s">
        <v>4598</v>
      </c>
      <c r="E358" s="682" t="s">
        <v>4599</v>
      </c>
      <c r="F358" s="682">
        <v>4218003977</v>
      </c>
      <c r="G358" s="682" t="s">
        <v>4600</v>
      </c>
      <c r="H358" s="682">
        <v>1</v>
      </c>
      <c r="I358" s="682" t="s">
        <v>4601</v>
      </c>
      <c r="J358" s="854" t="s">
        <v>4602</v>
      </c>
      <c r="K358" s="682" t="s">
        <v>395</v>
      </c>
      <c r="L358" s="682" t="s">
        <v>4603</v>
      </c>
      <c r="M358" s="682" t="s">
        <v>4586</v>
      </c>
      <c r="N358" s="682" t="s">
        <v>4604</v>
      </c>
      <c r="O358" s="836" t="s">
        <v>4605</v>
      </c>
      <c r="P358" s="836" t="s">
        <v>431</v>
      </c>
      <c r="Q358" s="836" t="s">
        <v>3977</v>
      </c>
      <c r="R358" s="836"/>
    </row>
    <row r="359" spans="1:18" ht="60">
      <c r="A359" s="153"/>
      <c r="B359" s="836" t="s">
        <v>4572</v>
      </c>
      <c r="C359" s="849" t="s">
        <v>4547</v>
      </c>
      <c r="D359" s="852" t="s">
        <v>4606</v>
      </c>
      <c r="E359" s="836" t="s">
        <v>4607</v>
      </c>
      <c r="F359" s="836">
        <v>4218006946</v>
      </c>
      <c r="G359" s="892" t="s">
        <v>4608</v>
      </c>
      <c r="H359" s="836">
        <v>1</v>
      </c>
      <c r="I359" s="892" t="s">
        <v>4609</v>
      </c>
      <c r="J359" s="892" t="s">
        <v>4610</v>
      </c>
      <c r="K359" s="836" t="s">
        <v>395</v>
      </c>
      <c r="L359" s="836" t="s">
        <v>4611</v>
      </c>
      <c r="M359" s="836" t="s">
        <v>4612</v>
      </c>
      <c r="N359" s="836" t="s">
        <v>4613</v>
      </c>
      <c r="O359" s="836" t="s">
        <v>4614</v>
      </c>
      <c r="P359" s="893" t="s">
        <v>431</v>
      </c>
      <c r="Q359" s="836" t="s">
        <v>3977</v>
      </c>
      <c r="R359" s="855"/>
    </row>
    <row r="360" spans="1:18" ht="60">
      <c r="A360" s="153"/>
      <c r="B360" s="836" t="s">
        <v>4572</v>
      </c>
      <c r="C360" s="849" t="s">
        <v>4547</v>
      </c>
      <c r="D360" s="857" t="s">
        <v>4615</v>
      </c>
      <c r="E360" s="856" t="s">
        <v>4616</v>
      </c>
      <c r="F360" s="856">
        <v>4217153000</v>
      </c>
      <c r="G360" s="857" t="s">
        <v>4617</v>
      </c>
      <c r="H360" s="856">
        <v>1</v>
      </c>
      <c r="I360" s="858" t="s">
        <v>4618</v>
      </c>
      <c r="J360" s="852" t="s">
        <v>4619</v>
      </c>
      <c r="K360" s="856" t="s">
        <v>395</v>
      </c>
      <c r="L360" s="857" t="s">
        <v>4620</v>
      </c>
      <c r="M360" s="857" t="s">
        <v>4621</v>
      </c>
      <c r="N360" s="857" t="s">
        <v>4622</v>
      </c>
      <c r="O360" s="857" t="s">
        <v>4623</v>
      </c>
      <c r="P360" s="857" t="s">
        <v>422</v>
      </c>
      <c r="Q360" s="857" t="s">
        <v>4624</v>
      </c>
      <c r="R360" s="857"/>
    </row>
    <row r="361" spans="1:18" ht="84">
      <c r="A361" s="153"/>
      <c r="B361" s="678" t="s">
        <v>369</v>
      </c>
      <c r="C361" s="835" t="s">
        <v>370</v>
      </c>
      <c r="D361" s="678" t="s">
        <v>371</v>
      </c>
      <c r="E361" s="678" t="s">
        <v>369</v>
      </c>
      <c r="F361" s="855">
        <v>4216006002</v>
      </c>
      <c r="G361" s="678" t="s">
        <v>372</v>
      </c>
      <c r="H361" s="855">
        <v>1</v>
      </c>
      <c r="I361" s="678" t="s">
        <v>373</v>
      </c>
      <c r="J361" s="843" t="s">
        <v>374</v>
      </c>
      <c r="K361" s="678" t="s">
        <v>375</v>
      </c>
      <c r="L361" s="678" t="s">
        <v>376</v>
      </c>
      <c r="M361" s="678" t="s">
        <v>377</v>
      </c>
      <c r="N361" s="836" t="s">
        <v>378</v>
      </c>
      <c r="O361" s="678" t="s">
        <v>379</v>
      </c>
      <c r="P361" s="836" t="s">
        <v>380</v>
      </c>
      <c r="Q361" s="836" t="s">
        <v>345</v>
      </c>
      <c r="R361" s="836" t="s">
        <v>381</v>
      </c>
    </row>
    <row r="362" spans="1:18" ht="36">
      <c r="A362" s="153"/>
      <c r="B362" s="990" t="s">
        <v>676</v>
      </c>
      <c r="C362" s="990">
        <v>4217131091</v>
      </c>
      <c r="D362" s="990" t="s">
        <v>677</v>
      </c>
      <c r="E362" s="973" t="s">
        <v>676</v>
      </c>
      <c r="F362" s="990">
        <v>4217131091</v>
      </c>
      <c r="G362" s="990" t="s">
        <v>678</v>
      </c>
      <c r="H362" s="990">
        <v>2</v>
      </c>
      <c r="I362" s="990" t="s">
        <v>679</v>
      </c>
      <c r="J362" s="990" t="s">
        <v>680</v>
      </c>
      <c r="K362" s="990" t="s">
        <v>388</v>
      </c>
      <c r="L362" s="990" t="s">
        <v>681</v>
      </c>
      <c r="M362" s="859" t="s">
        <v>682</v>
      </c>
      <c r="N362" s="859" t="s">
        <v>4625</v>
      </c>
      <c r="O362" s="860" t="s">
        <v>4626</v>
      </c>
      <c r="P362" s="990" t="s">
        <v>256</v>
      </c>
      <c r="Q362" s="990" t="s">
        <v>266</v>
      </c>
      <c r="R362" s="990" t="s">
        <v>683</v>
      </c>
    </row>
    <row r="363" spans="1:18" ht="24">
      <c r="A363" s="153"/>
      <c r="B363" s="991"/>
      <c r="C363" s="992"/>
      <c r="D363" s="992"/>
      <c r="E363" s="993"/>
      <c r="F363" s="992"/>
      <c r="G363" s="992"/>
      <c r="H363" s="992"/>
      <c r="I363" s="992"/>
      <c r="J363" s="992"/>
      <c r="K363" s="992"/>
      <c r="L363" s="992"/>
      <c r="M363" s="859" t="s">
        <v>4627</v>
      </c>
      <c r="N363" s="859" t="s">
        <v>4628</v>
      </c>
      <c r="O363" s="860" t="s">
        <v>4629</v>
      </c>
      <c r="P363" s="992"/>
      <c r="Q363" s="992"/>
      <c r="R363" s="992"/>
    </row>
    <row r="364" spans="1:18" ht="72">
      <c r="A364" s="153"/>
      <c r="B364" s="991"/>
      <c r="C364" s="874" t="s">
        <v>685</v>
      </c>
      <c r="D364" s="859" t="s">
        <v>686</v>
      </c>
      <c r="E364" s="836" t="s">
        <v>687</v>
      </c>
      <c r="F364" s="894">
        <v>4217130588</v>
      </c>
      <c r="G364" s="860" t="s">
        <v>688</v>
      </c>
      <c r="H364" s="895">
        <v>2</v>
      </c>
      <c r="I364" s="860" t="s">
        <v>689</v>
      </c>
      <c r="J364" s="860" t="s">
        <v>690</v>
      </c>
      <c r="K364" s="894" t="s">
        <v>395</v>
      </c>
      <c r="L364" s="860" t="s">
        <v>4630</v>
      </c>
      <c r="M364" s="859" t="s">
        <v>692</v>
      </c>
      <c r="N364" s="859" t="s">
        <v>693</v>
      </c>
      <c r="O364" s="895" t="s">
        <v>694</v>
      </c>
      <c r="P364" s="859" t="s">
        <v>256</v>
      </c>
      <c r="Q364" s="859" t="s">
        <v>695</v>
      </c>
      <c r="R364" s="877" t="s">
        <v>683</v>
      </c>
    </row>
    <row r="365" spans="1:18" ht="48">
      <c r="A365" s="153"/>
      <c r="B365" s="992"/>
      <c r="C365" s="896">
        <v>4217131091</v>
      </c>
      <c r="D365" s="836" t="s">
        <v>696</v>
      </c>
      <c r="E365" s="836" t="s">
        <v>697</v>
      </c>
      <c r="F365" s="859">
        <v>4217066533</v>
      </c>
      <c r="G365" s="836" t="s">
        <v>698</v>
      </c>
      <c r="H365" s="682">
        <v>1</v>
      </c>
      <c r="I365" s="836" t="s">
        <v>699</v>
      </c>
      <c r="J365" s="838" t="s">
        <v>700</v>
      </c>
      <c r="K365" s="836" t="s">
        <v>395</v>
      </c>
      <c r="L365" s="836" t="s">
        <v>4631</v>
      </c>
      <c r="M365" s="836" t="s">
        <v>702</v>
      </c>
      <c r="N365" s="682" t="s">
        <v>703</v>
      </c>
      <c r="O365" s="836" t="s">
        <v>704</v>
      </c>
      <c r="P365" s="836" t="s">
        <v>256</v>
      </c>
      <c r="Q365" s="836" t="s">
        <v>266</v>
      </c>
      <c r="R365" s="877" t="s">
        <v>683</v>
      </c>
    </row>
    <row r="366" spans="1:18" ht="120">
      <c r="A366" s="153"/>
      <c r="B366" s="849" t="s">
        <v>335</v>
      </c>
      <c r="C366" s="849" t="s">
        <v>4632</v>
      </c>
      <c r="D366" s="849" t="s">
        <v>336</v>
      </c>
      <c r="E366" s="849" t="s">
        <v>335</v>
      </c>
      <c r="F366" s="849" t="s">
        <v>4632</v>
      </c>
      <c r="G366" s="849" t="s">
        <v>260</v>
      </c>
      <c r="H366" s="849" t="s">
        <v>15</v>
      </c>
      <c r="I366" s="849" t="s">
        <v>4633</v>
      </c>
      <c r="J366" s="861" t="s">
        <v>339</v>
      </c>
      <c r="K366" s="849" t="s">
        <v>4634</v>
      </c>
      <c r="L366" s="849" t="s">
        <v>4635</v>
      </c>
      <c r="M366" s="849" t="s">
        <v>4636</v>
      </c>
      <c r="N366" s="849" t="s">
        <v>4637</v>
      </c>
      <c r="O366" s="849" t="s">
        <v>4638</v>
      </c>
      <c r="P366" s="849" t="s">
        <v>256</v>
      </c>
      <c r="Q366" s="849" t="s">
        <v>2538</v>
      </c>
      <c r="R366" s="849" t="s">
        <v>3876</v>
      </c>
    </row>
    <row r="367" spans="1:18" ht="90">
      <c r="B367" s="1025" t="s">
        <v>635</v>
      </c>
      <c r="C367" s="615" t="s">
        <v>636</v>
      </c>
      <c r="D367" s="905" t="s">
        <v>637</v>
      </c>
      <c r="E367" s="1025" t="s">
        <v>635</v>
      </c>
      <c r="F367" s="1026">
        <v>4217121181</v>
      </c>
      <c r="G367" s="1027" t="s">
        <v>638</v>
      </c>
      <c r="H367" s="905">
        <v>2</v>
      </c>
      <c r="I367" s="1027" t="s">
        <v>639</v>
      </c>
      <c r="J367" s="1028" t="s">
        <v>640</v>
      </c>
      <c r="K367" s="1027" t="s">
        <v>436</v>
      </c>
      <c r="L367" s="1027" t="s">
        <v>641</v>
      </c>
      <c r="M367" s="1027" t="s">
        <v>4782</v>
      </c>
      <c r="N367" s="1027" t="s">
        <v>4783</v>
      </c>
      <c r="O367" s="905" t="s">
        <v>643</v>
      </c>
      <c r="P367" s="905" t="s">
        <v>256</v>
      </c>
      <c r="Q367" s="905" t="s">
        <v>345</v>
      </c>
      <c r="R367" s="905" t="s">
        <v>644</v>
      </c>
    </row>
    <row r="368" spans="1:18" ht="56.25">
      <c r="B368" s="315" t="s">
        <v>1330</v>
      </c>
      <c r="C368" s="261" t="s">
        <v>801</v>
      </c>
      <c r="D368" s="315" t="s">
        <v>1331</v>
      </c>
      <c r="E368" s="494" t="s">
        <v>1332</v>
      </c>
      <c r="F368" s="315">
        <v>4218020820</v>
      </c>
      <c r="G368" s="494" t="s">
        <v>1333</v>
      </c>
      <c r="H368" s="906">
        <v>1</v>
      </c>
      <c r="I368" s="315" t="s">
        <v>1334</v>
      </c>
      <c r="J368" s="510" t="s">
        <v>1335</v>
      </c>
      <c r="K368" s="315" t="s">
        <v>807</v>
      </c>
      <c r="L368" s="315" t="s">
        <v>1336</v>
      </c>
      <c r="M368" s="315" t="s">
        <v>1337</v>
      </c>
      <c r="N368" s="315" t="s">
        <v>1336</v>
      </c>
      <c r="O368" s="315" t="s">
        <v>1334</v>
      </c>
      <c r="P368" s="906" t="s">
        <v>1338</v>
      </c>
      <c r="Q368" s="906" t="s">
        <v>345</v>
      </c>
      <c r="R368" s="906" t="s">
        <v>1339</v>
      </c>
    </row>
    <row r="369" spans="2:18" ht="56.25">
      <c r="B369" s="315" t="s">
        <v>1330</v>
      </c>
      <c r="C369" s="261" t="s">
        <v>801</v>
      </c>
      <c r="D369" s="315" t="s">
        <v>1340</v>
      </c>
      <c r="E369" s="494" t="s">
        <v>1341</v>
      </c>
      <c r="F369" s="315">
        <v>4218020500</v>
      </c>
      <c r="G369" s="494" t="s">
        <v>1342</v>
      </c>
      <c r="H369" s="906">
        <v>1</v>
      </c>
      <c r="I369" s="315" t="s">
        <v>1343</v>
      </c>
      <c r="J369" s="510" t="s">
        <v>1344</v>
      </c>
      <c r="K369" s="315" t="s">
        <v>807</v>
      </c>
      <c r="L369" s="315" t="s">
        <v>1345</v>
      </c>
      <c r="M369" s="315" t="s">
        <v>807</v>
      </c>
      <c r="N369" s="906" t="s">
        <v>1346</v>
      </c>
      <c r="O369" s="315" t="s">
        <v>1343</v>
      </c>
      <c r="P369" s="906" t="s">
        <v>1338</v>
      </c>
      <c r="Q369" s="906" t="s">
        <v>345</v>
      </c>
      <c r="R369" s="906" t="s">
        <v>1339</v>
      </c>
    </row>
    <row r="370" spans="2:18" ht="67.5">
      <c r="B370" s="315" t="s">
        <v>1330</v>
      </c>
      <c r="C370" s="261" t="s">
        <v>801</v>
      </c>
      <c r="D370" s="315" t="s">
        <v>1347</v>
      </c>
      <c r="E370" s="315" t="s">
        <v>1348</v>
      </c>
      <c r="F370" s="315">
        <v>4218020250</v>
      </c>
      <c r="G370" s="492" t="s">
        <v>1349</v>
      </c>
      <c r="H370" s="906">
        <v>1</v>
      </c>
      <c r="I370" s="315" t="s">
        <v>1350</v>
      </c>
      <c r="J370" s="510" t="s">
        <v>1351</v>
      </c>
      <c r="K370" s="315" t="s">
        <v>807</v>
      </c>
      <c r="L370" s="315" t="s">
        <v>1352</v>
      </c>
      <c r="M370" s="315" t="s">
        <v>807</v>
      </c>
      <c r="N370" s="315" t="s">
        <v>1352</v>
      </c>
      <c r="O370" s="315" t="s">
        <v>1350</v>
      </c>
      <c r="P370" s="906" t="s">
        <v>1338</v>
      </c>
      <c r="Q370" s="906" t="s">
        <v>345</v>
      </c>
      <c r="R370" s="906" t="s">
        <v>1339</v>
      </c>
    </row>
    <row r="371" spans="2:18" ht="56.25">
      <c r="B371" s="315" t="s">
        <v>1330</v>
      </c>
      <c r="C371" s="261" t="s">
        <v>801</v>
      </c>
      <c r="D371" s="315" t="s">
        <v>1353</v>
      </c>
      <c r="E371" s="492" t="s">
        <v>1354</v>
      </c>
      <c r="F371" s="315">
        <v>4218003085</v>
      </c>
      <c r="G371" s="494" t="s">
        <v>1355</v>
      </c>
      <c r="H371" s="906">
        <v>1</v>
      </c>
      <c r="I371" s="315" t="s">
        <v>1356</v>
      </c>
      <c r="J371" s="510" t="s">
        <v>1357</v>
      </c>
      <c r="K371" s="315" t="s">
        <v>807</v>
      </c>
      <c r="L371" s="315" t="s">
        <v>1358</v>
      </c>
      <c r="M371" s="315" t="s">
        <v>807</v>
      </c>
      <c r="N371" s="315" t="s">
        <v>1359</v>
      </c>
      <c r="O371" s="315" t="s">
        <v>1356</v>
      </c>
      <c r="P371" s="906" t="s">
        <v>1360</v>
      </c>
      <c r="Q371" s="906" t="s">
        <v>345</v>
      </c>
      <c r="R371" s="906" t="s">
        <v>1339</v>
      </c>
    </row>
    <row r="372" spans="2:18" ht="56.25">
      <c r="B372" s="315" t="s">
        <v>1330</v>
      </c>
      <c r="C372" s="261" t="s">
        <v>801</v>
      </c>
      <c r="D372" s="315"/>
      <c r="E372" s="315" t="s">
        <v>4784</v>
      </c>
      <c r="F372" s="315">
        <v>4253014883</v>
      </c>
      <c r="G372" s="494" t="s">
        <v>4785</v>
      </c>
      <c r="H372" s="906">
        <v>1</v>
      </c>
      <c r="I372" s="315" t="s">
        <v>4786</v>
      </c>
      <c r="J372" s="504" t="s">
        <v>4787</v>
      </c>
      <c r="K372" s="315" t="s">
        <v>4788</v>
      </c>
      <c r="L372" s="315" t="s">
        <v>4789</v>
      </c>
      <c r="M372" s="315" t="s">
        <v>4788</v>
      </c>
      <c r="N372" s="315" t="s">
        <v>4789</v>
      </c>
      <c r="O372" s="315" t="s">
        <v>4790</v>
      </c>
      <c r="P372" s="906" t="s">
        <v>4791</v>
      </c>
      <c r="Q372" s="906" t="s">
        <v>4792</v>
      </c>
      <c r="R372" s="906"/>
    </row>
    <row r="373" spans="2:18" ht="56.25">
      <c r="B373" s="315" t="s">
        <v>1330</v>
      </c>
      <c r="C373" s="261" t="s">
        <v>801</v>
      </c>
      <c r="D373" s="315" t="s">
        <v>4793</v>
      </c>
      <c r="E373" s="492" t="s">
        <v>4794</v>
      </c>
      <c r="F373" s="315">
        <v>4253008960</v>
      </c>
      <c r="G373" s="494" t="s">
        <v>4795</v>
      </c>
      <c r="H373" s="906">
        <v>1</v>
      </c>
      <c r="I373" s="315" t="s">
        <v>4796</v>
      </c>
      <c r="J373" s="504" t="s">
        <v>4797</v>
      </c>
      <c r="K373" s="315" t="s">
        <v>807</v>
      </c>
      <c r="L373" s="315" t="s">
        <v>4798</v>
      </c>
      <c r="M373" s="315" t="s">
        <v>807</v>
      </c>
      <c r="N373" s="315" t="s">
        <v>4798</v>
      </c>
      <c r="O373" s="315" t="s">
        <v>4796</v>
      </c>
      <c r="P373" s="906" t="s">
        <v>1360</v>
      </c>
      <c r="Q373" s="906" t="s">
        <v>345</v>
      </c>
      <c r="R373" s="906" t="s">
        <v>1339</v>
      </c>
    </row>
    <row r="374" spans="2:18" ht="56.25">
      <c r="B374" s="315" t="s">
        <v>1330</v>
      </c>
      <c r="C374" s="261" t="s">
        <v>801</v>
      </c>
      <c r="D374" s="315" t="s">
        <v>1361</v>
      </c>
      <c r="E374" s="492" t="s">
        <v>1362</v>
      </c>
      <c r="F374" s="315">
        <v>4218020718</v>
      </c>
      <c r="G374" s="494" t="s">
        <v>1363</v>
      </c>
      <c r="H374" s="906">
        <v>1</v>
      </c>
      <c r="I374" s="315" t="s">
        <v>1364</v>
      </c>
      <c r="J374" s="504" t="s">
        <v>1365</v>
      </c>
      <c r="K374" s="315" t="s">
        <v>807</v>
      </c>
      <c r="L374" s="315" t="s">
        <v>1366</v>
      </c>
      <c r="M374" s="315" t="s">
        <v>807</v>
      </c>
      <c r="N374" s="315" t="s">
        <v>1366</v>
      </c>
      <c r="O374" s="315" t="s">
        <v>1364</v>
      </c>
      <c r="P374" s="906" t="s">
        <v>1360</v>
      </c>
      <c r="Q374" s="906" t="s">
        <v>345</v>
      </c>
      <c r="R374" s="906" t="s">
        <v>1339</v>
      </c>
    </row>
    <row r="375" spans="2:18" ht="56.25">
      <c r="B375" s="315" t="s">
        <v>1330</v>
      </c>
      <c r="C375" s="261" t="s">
        <v>801</v>
      </c>
      <c r="D375" s="315" t="s">
        <v>1367</v>
      </c>
      <c r="E375" s="492" t="s">
        <v>1368</v>
      </c>
      <c r="F375" s="315">
        <v>4218020771</v>
      </c>
      <c r="G375" s="494" t="s">
        <v>1369</v>
      </c>
      <c r="H375" s="906">
        <v>1</v>
      </c>
      <c r="I375" s="315" t="s">
        <v>1370</v>
      </c>
      <c r="J375" s="504" t="s">
        <v>1371</v>
      </c>
      <c r="K375" s="315" t="s">
        <v>807</v>
      </c>
      <c r="L375" s="315" t="s">
        <v>4799</v>
      </c>
      <c r="M375" s="315" t="s">
        <v>807</v>
      </c>
      <c r="N375" s="315" t="s">
        <v>4799</v>
      </c>
      <c r="O375" s="315" t="s">
        <v>1370</v>
      </c>
      <c r="P375" s="906" t="s">
        <v>1360</v>
      </c>
      <c r="Q375" s="906" t="s">
        <v>345</v>
      </c>
      <c r="R375" s="906" t="s">
        <v>1339</v>
      </c>
    </row>
    <row r="376" spans="2:18" ht="56.25">
      <c r="B376" s="315" t="s">
        <v>1330</v>
      </c>
      <c r="C376" s="261" t="s">
        <v>801</v>
      </c>
      <c r="D376" s="315" t="s">
        <v>1373</v>
      </c>
      <c r="E376" s="492" t="s">
        <v>1374</v>
      </c>
      <c r="F376" s="315">
        <v>4218012298</v>
      </c>
      <c r="G376" s="494" t="s">
        <v>1375</v>
      </c>
      <c r="H376" s="906">
        <v>1</v>
      </c>
      <c r="I376" s="315" t="s">
        <v>1376</v>
      </c>
      <c r="J376" s="504" t="s">
        <v>1377</v>
      </c>
      <c r="K376" s="315" t="s">
        <v>807</v>
      </c>
      <c r="L376" s="315" t="s">
        <v>1378</v>
      </c>
      <c r="M376" s="315" t="s">
        <v>807</v>
      </c>
      <c r="N376" s="315" t="s">
        <v>1378</v>
      </c>
      <c r="O376" s="315" t="s">
        <v>1376</v>
      </c>
      <c r="P376" s="906" t="s">
        <v>1360</v>
      </c>
      <c r="Q376" s="906" t="s">
        <v>345</v>
      </c>
      <c r="R376" s="906" t="s">
        <v>1339</v>
      </c>
    </row>
    <row r="377" spans="2:18" ht="56.25">
      <c r="B377" s="315" t="s">
        <v>1330</v>
      </c>
      <c r="C377" s="261" t="s">
        <v>801</v>
      </c>
      <c r="D377" s="315" t="s">
        <v>1379</v>
      </c>
      <c r="E377" s="492" t="s">
        <v>1380</v>
      </c>
      <c r="F377" s="315">
        <v>4218020468</v>
      </c>
      <c r="G377" s="494" t="s">
        <v>1381</v>
      </c>
      <c r="H377" s="906">
        <v>1</v>
      </c>
      <c r="I377" s="315" t="s">
        <v>1382</v>
      </c>
      <c r="J377" s="504" t="s">
        <v>1383</v>
      </c>
      <c r="K377" s="315" t="s">
        <v>807</v>
      </c>
      <c r="L377" s="315" t="s">
        <v>1384</v>
      </c>
      <c r="M377" s="315" t="s">
        <v>807</v>
      </c>
      <c r="N377" s="315" t="s">
        <v>1384</v>
      </c>
      <c r="O377" s="315" t="s">
        <v>1382</v>
      </c>
      <c r="P377" s="906" t="s">
        <v>1360</v>
      </c>
      <c r="Q377" s="906" t="s">
        <v>345</v>
      </c>
      <c r="R377" s="906" t="s">
        <v>1339</v>
      </c>
    </row>
    <row r="378" spans="2:18" ht="56.25">
      <c r="B378" s="315" t="s">
        <v>1330</v>
      </c>
      <c r="C378" s="261" t="s">
        <v>801</v>
      </c>
      <c r="D378" s="315" t="s">
        <v>1385</v>
      </c>
      <c r="E378" s="492" t="s">
        <v>1386</v>
      </c>
      <c r="F378" s="315">
        <v>4218008686</v>
      </c>
      <c r="G378" s="494" t="s">
        <v>1387</v>
      </c>
      <c r="H378" s="906">
        <v>1</v>
      </c>
      <c r="I378" s="315" t="s">
        <v>1388</v>
      </c>
      <c r="J378" s="504" t="s">
        <v>1389</v>
      </c>
      <c r="K378" s="315" t="s">
        <v>807</v>
      </c>
      <c r="L378" s="315" t="s">
        <v>1390</v>
      </c>
      <c r="M378" s="315" t="s">
        <v>807</v>
      </c>
      <c r="N378" s="315" t="s">
        <v>1390</v>
      </c>
      <c r="O378" s="315" t="s">
        <v>1388</v>
      </c>
      <c r="P378" s="906" t="s">
        <v>1338</v>
      </c>
      <c r="Q378" s="906" t="s">
        <v>345</v>
      </c>
      <c r="R378" s="906" t="s">
        <v>1339</v>
      </c>
    </row>
    <row r="379" spans="2:18" ht="56.25">
      <c r="B379" s="315" t="s">
        <v>1330</v>
      </c>
      <c r="C379" s="261" t="s">
        <v>801</v>
      </c>
      <c r="D379" s="315" t="s">
        <v>1391</v>
      </c>
      <c r="E379" s="492" t="s">
        <v>1392</v>
      </c>
      <c r="F379" s="315">
        <v>4218005646</v>
      </c>
      <c r="G379" s="494" t="s">
        <v>1393</v>
      </c>
      <c r="H379" s="906">
        <v>1</v>
      </c>
      <c r="I379" s="315" t="s">
        <v>1394</v>
      </c>
      <c r="J379" s="504" t="s">
        <v>1395</v>
      </c>
      <c r="K379" s="315" t="s">
        <v>807</v>
      </c>
      <c r="L379" s="315" t="s">
        <v>1396</v>
      </c>
      <c r="M379" s="315" t="s">
        <v>807</v>
      </c>
      <c r="N379" s="315" t="s">
        <v>1396</v>
      </c>
      <c r="O379" s="315" t="s">
        <v>1394</v>
      </c>
      <c r="P379" s="906" t="s">
        <v>1360</v>
      </c>
      <c r="Q379" s="906" t="s">
        <v>345</v>
      </c>
      <c r="R379" s="906" t="s">
        <v>1339</v>
      </c>
    </row>
    <row r="380" spans="2:18" ht="56.25">
      <c r="B380" s="315" t="s">
        <v>1330</v>
      </c>
      <c r="C380" s="261" t="s">
        <v>801</v>
      </c>
      <c r="D380" s="315" t="s">
        <v>1397</v>
      </c>
      <c r="E380" s="492" t="s">
        <v>1398</v>
      </c>
      <c r="F380" s="315">
        <v>4218020651</v>
      </c>
      <c r="G380" s="494" t="s">
        <v>1399</v>
      </c>
      <c r="H380" s="906">
        <v>1</v>
      </c>
      <c r="I380" s="315" t="s">
        <v>1400</v>
      </c>
      <c r="J380" s="504" t="s">
        <v>1401</v>
      </c>
      <c r="K380" s="315" t="s">
        <v>807</v>
      </c>
      <c r="L380" s="315" t="s">
        <v>1402</v>
      </c>
      <c r="M380" s="315" t="s">
        <v>1403</v>
      </c>
      <c r="N380" s="315" t="s">
        <v>1404</v>
      </c>
      <c r="O380" s="315" t="s">
        <v>1400</v>
      </c>
      <c r="P380" s="906" t="s">
        <v>1360</v>
      </c>
      <c r="Q380" s="906" t="s">
        <v>345</v>
      </c>
      <c r="R380" s="906" t="s">
        <v>1339</v>
      </c>
    </row>
    <row r="381" spans="2:18" ht="56.25">
      <c r="B381" s="315" t="s">
        <v>1330</v>
      </c>
      <c r="C381" s="261" t="s">
        <v>801</v>
      </c>
      <c r="D381" s="315" t="s">
        <v>1405</v>
      </c>
      <c r="E381" s="492" t="s">
        <v>1406</v>
      </c>
      <c r="F381" s="315">
        <v>4218016285</v>
      </c>
      <c r="G381" s="494" t="s">
        <v>1407</v>
      </c>
      <c r="H381" s="906">
        <v>1</v>
      </c>
      <c r="I381" s="315" t="s">
        <v>1408</v>
      </c>
      <c r="J381" s="504" t="s">
        <v>1409</v>
      </c>
      <c r="K381" s="315" t="s">
        <v>807</v>
      </c>
      <c r="L381" s="315" t="s">
        <v>1410</v>
      </c>
      <c r="M381" s="315" t="s">
        <v>1411</v>
      </c>
      <c r="N381" s="315" t="s">
        <v>1412</v>
      </c>
      <c r="O381" s="315" t="s">
        <v>1408</v>
      </c>
      <c r="P381" s="906" t="s">
        <v>1360</v>
      </c>
      <c r="Q381" s="906" t="s">
        <v>345</v>
      </c>
      <c r="R381" s="906" t="s">
        <v>1339</v>
      </c>
    </row>
    <row r="382" spans="2:18" ht="56.25">
      <c r="B382" s="315" t="s">
        <v>1330</v>
      </c>
      <c r="C382" s="261" t="s">
        <v>801</v>
      </c>
      <c r="D382" s="315" t="s">
        <v>1413</v>
      </c>
      <c r="E382" s="492" t="s">
        <v>1414</v>
      </c>
      <c r="F382" s="315">
        <v>4218020676</v>
      </c>
      <c r="G382" s="494" t="s">
        <v>1415</v>
      </c>
      <c r="H382" s="906">
        <v>1</v>
      </c>
      <c r="I382" s="315" t="s">
        <v>1416</v>
      </c>
      <c r="J382" s="504" t="s">
        <v>1417</v>
      </c>
      <c r="K382" s="315" t="s">
        <v>807</v>
      </c>
      <c r="L382" s="315" t="s">
        <v>1418</v>
      </c>
      <c r="M382" s="315" t="s">
        <v>807</v>
      </c>
      <c r="N382" s="315" t="s">
        <v>1418</v>
      </c>
      <c r="O382" s="315" t="s">
        <v>1416</v>
      </c>
      <c r="P382" s="906" t="s">
        <v>1360</v>
      </c>
      <c r="Q382" s="906" t="s">
        <v>345</v>
      </c>
      <c r="R382" s="906" t="s">
        <v>1339</v>
      </c>
    </row>
    <row r="383" spans="2:18" ht="67.5">
      <c r="B383" s="315" t="s">
        <v>1330</v>
      </c>
      <c r="C383" s="261" t="s">
        <v>801</v>
      </c>
      <c r="D383" s="315" t="s">
        <v>1419</v>
      </c>
      <c r="E383" s="492" t="s">
        <v>1420</v>
      </c>
      <c r="F383" s="315">
        <v>4218020725</v>
      </c>
      <c r="G383" s="494" t="s">
        <v>1421</v>
      </c>
      <c r="H383" s="906">
        <v>1</v>
      </c>
      <c r="I383" s="315" t="s">
        <v>1422</v>
      </c>
      <c r="J383" s="504" t="s">
        <v>1423</v>
      </c>
      <c r="K383" s="315" t="s">
        <v>807</v>
      </c>
      <c r="L383" s="315" t="s">
        <v>1424</v>
      </c>
      <c r="M383" s="315" t="s">
        <v>807</v>
      </c>
      <c r="N383" s="315" t="s">
        <v>1424</v>
      </c>
      <c r="O383" s="315" t="s">
        <v>1422</v>
      </c>
      <c r="P383" s="906" t="s">
        <v>1360</v>
      </c>
      <c r="Q383" s="906" t="s">
        <v>345</v>
      </c>
      <c r="R383" s="906" t="s">
        <v>1339</v>
      </c>
    </row>
    <row r="384" spans="2:18" ht="56.25">
      <c r="B384" s="315" t="s">
        <v>1330</v>
      </c>
      <c r="C384" s="261" t="s">
        <v>801</v>
      </c>
      <c r="D384" s="315" t="s">
        <v>1425</v>
      </c>
      <c r="E384" s="492" t="s">
        <v>1426</v>
      </c>
      <c r="F384" s="315">
        <v>4218020740</v>
      </c>
      <c r="G384" s="494" t="s">
        <v>1427</v>
      </c>
      <c r="H384" s="906">
        <v>1</v>
      </c>
      <c r="I384" s="315" t="s">
        <v>1428</v>
      </c>
      <c r="J384" s="504" t="s">
        <v>1429</v>
      </c>
      <c r="K384" s="315" t="s">
        <v>807</v>
      </c>
      <c r="L384" s="315" t="s">
        <v>1372</v>
      </c>
      <c r="M384" s="315" t="s">
        <v>807</v>
      </c>
      <c r="N384" s="315" t="s">
        <v>1372</v>
      </c>
      <c r="O384" s="315" t="s">
        <v>1428</v>
      </c>
      <c r="P384" s="906" t="s">
        <v>1360</v>
      </c>
      <c r="Q384" s="906" t="s">
        <v>345</v>
      </c>
      <c r="R384" s="906" t="s">
        <v>1339</v>
      </c>
    </row>
    <row r="385" spans="2:18" ht="56.25">
      <c r="B385" s="315" t="s">
        <v>1330</v>
      </c>
      <c r="C385" s="261" t="s">
        <v>801</v>
      </c>
      <c r="D385" s="315" t="s">
        <v>1430</v>
      </c>
      <c r="E385" s="492" t="s">
        <v>1431</v>
      </c>
      <c r="F385" s="315">
        <v>4218020764</v>
      </c>
      <c r="G385" s="494" t="s">
        <v>1432</v>
      </c>
      <c r="H385" s="906">
        <v>1</v>
      </c>
      <c r="I385" s="315" t="s">
        <v>1433</v>
      </c>
      <c r="J385" s="504" t="s">
        <v>1434</v>
      </c>
      <c r="K385" s="315" t="s">
        <v>807</v>
      </c>
      <c r="L385" s="315" t="s">
        <v>1435</v>
      </c>
      <c r="M385" s="315" t="s">
        <v>807</v>
      </c>
      <c r="N385" s="315" t="s">
        <v>1435</v>
      </c>
      <c r="O385" s="315" t="s">
        <v>1433</v>
      </c>
      <c r="P385" s="906" t="s">
        <v>1360</v>
      </c>
      <c r="Q385" s="906" t="s">
        <v>345</v>
      </c>
      <c r="R385" s="906" t="s">
        <v>1339</v>
      </c>
    </row>
    <row r="386" spans="2:18" ht="56.25">
      <c r="B386" s="315" t="s">
        <v>1330</v>
      </c>
      <c r="C386" s="261" t="s">
        <v>801</v>
      </c>
      <c r="D386" s="315" t="s">
        <v>1436</v>
      </c>
      <c r="E386" s="492" t="s">
        <v>1437</v>
      </c>
      <c r="F386" s="315">
        <v>4218021140</v>
      </c>
      <c r="G386" s="494" t="s">
        <v>1438</v>
      </c>
      <c r="H386" s="906">
        <v>1</v>
      </c>
      <c r="I386" s="315" t="s">
        <v>1439</v>
      </c>
      <c r="J386" s="504" t="s">
        <v>1440</v>
      </c>
      <c r="K386" s="315" t="s">
        <v>807</v>
      </c>
      <c r="L386" s="315" t="s">
        <v>1441</v>
      </c>
      <c r="M386" s="315" t="s">
        <v>1442</v>
      </c>
      <c r="N386" s="906" t="s">
        <v>1443</v>
      </c>
      <c r="O386" s="315" t="s">
        <v>1439</v>
      </c>
      <c r="P386" s="906" t="s">
        <v>1360</v>
      </c>
      <c r="Q386" s="906" t="s">
        <v>345</v>
      </c>
      <c r="R386" s="906" t="s">
        <v>1339</v>
      </c>
    </row>
    <row r="387" spans="2:18" ht="56.25">
      <c r="B387" s="315" t="s">
        <v>1330</v>
      </c>
      <c r="C387" s="261" t="s">
        <v>801</v>
      </c>
      <c r="D387" s="315" t="s">
        <v>1444</v>
      </c>
      <c r="E387" s="492" t="s">
        <v>1445</v>
      </c>
      <c r="F387" s="315">
        <v>4218020796</v>
      </c>
      <c r="G387" s="494" t="s">
        <v>1446</v>
      </c>
      <c r="H387" s="906">
        <v>1</v>
      </c>
      <c r="I387" s="315" t="s">
        <v>1447</v>
      </c>
      <c r="J387" s="504" t="s">
        <v>1448</v>
      </c>
      <c r="K387" s="315" t="s">
        <v>807</v>
      </c>
      <c r="L387" s="315" t="s">
        <v>1449</v>
      </c>
      <c r="M387" s="315" t="s">
        <v>807</v>
      </c>
      <c r="N387" s="315" t="s">
        <v>1449</v>
      </c>
      <c r="O387" s="315" t="s">
        <v>1447</v>
      </c>
      <c r="P387" s="906" t="s">
        <v>1360</v>
      </c>
      <c r="Q387" s="906" t="s">
        <v>345</v>
      </c>
      <c r="R387" s="906" t="s">
        <v>1339</v>
      </c>
    </row>
    <row r="388" spans="2:18" ht="56.25">
      <c r="B388" s="315" t="s">
        <v>1330</v>
      </c>
      <c r="C388" s="261" t="s">
        <v>801</v>
      </c>
      <c r="D388" s="315" t="s">
        <v>1450</v>
      </c>
      <c r="E388" s="492" t="s">
        <v>1451</v>
      </c>
      <c r="F388" s="315">
        <v>4218020838</v>
      </c>
      <c r="G388" s="494" t="s">
        <v>1452</v>
      </c>
      <c r="H388" s="906">
        <v>1</v>
      </c>
      <c r="I388" s="315" t="s">
        <v>1453</v>
      </c>
      <c r="J388" s="504" t="s">
        <v>1454</v>
      </c>
      <c r="K388" s="315" t="s">
        <v>807</v>
      </c>
      <c r="L388" s="315" t="s">
        <v>1455</v>
      </c>
      <c r="M388" s="315" t="s">
        <v>807</v>
      </c>
      <c r="N388" s="315" t="s">
        <v>1455</v>
      </c>
      <c r="O388" s="315" t="s">
        <v>1453</v>
      </c>
      <c r="P388" s="906" t="s">
        <v>1338</v>
      </c>
      <c r="Q388" s="906" t="s">
        <v>345</v>
      </c>
      <c r="R388" s="906" t="s">
        <v>1339</v>
      </c>
    </row>
    <row r="389" spans="2:18" ht="56.25">
      <c r="B389" s="315" t="s">
        <v>1330</v>
      </c>
      <c r="C389" s="261" t="s">
        <v>801</v>
      </c>
      <c r="D389" s="906" t="s">
        <v>1456</v>
      </c>
      <c r="E389" s="492" t="s">
        <v>1457</v>
      </c>
      <c r="F389" s="315">
        <v>4218005477</v>
      </c>
      <c r="G389" s="494" t="s">
        <v>1458</v>
      </c>
      <c r="H389" s="906">
        <v>1</v>
      </c>
      <c r="I389" s="315" t="s">
        <v>1459</v>
      </c>
      <c r="J389" s="504" t="s">
        <v>1460</v>
      </c>
      <c r="K389" s="315" t="s">
        <v>807</v>
      </c>
      <c r="L389" s="315" t="s">
        <v>1461</v>
      </c>
      <c r="M389" s="315" t="s">
        <v>807</v>
      </c>
      <c r="N389" s="315" t="s">
        <v>1461</v>
      </c>
      <c r="O389" s="315" t="s">
        <v>1459</v>
      </c>
      <c r="P389" s="906" t="s">
        <v>1360</v>
      </c>
      <c r="Q389" s="906" t="s">
        <v>345</v>
      </c>
      <c r="R389" s="906" t="s">
        <v>1339</v>
      </c>
    </row>
    <row r="390" spans="2:18" ht="56.25">
      <c r="B390" s="315" t="s">
        <v>1330</v>
      </c>
      <c r="C390" s="261" t="s">
        <v>801</v>
      </c>
      <c r="D390" s="906" t="s">
        <v>1462</v>
      </c>
      <c r="E390" s="492" t="s">
        <v>1463</v>
      </c>
      <c r="F390" s="315">
        <v>4218020700</v>
      </c>
      <c r="G390" s="494" t="s">
        <v>1464</v>
      </c>
      <c r="H390" s="906">
        <v>1</v>
      </c>
      <c r="I390" s="315" t="s">
        <v>1465</v>
      </c>
      <c r="J390" s="504" t="s">
        <v>1466</v>
      </c>
      <c r="K390" s="315" t="s">
        <v>807</v>
      </c>
      <c r="L390" s="315" t="s">
        <v>1467</v>
      </c>
      <c r="M390" s="315" t="s">
        <v>807</v>
      </c>
      <c r="N390" s="315" t="s">
        <v>1467</v>
      </c>
      <c r="O390" s="315" t="s">
        <v>1465</v>
      </c>
      <c r="P390" s="906" t="s">
        <v>1360</v>
      </c>
      <c r="Q390" s="906" t="s">
        <v>345</v>
      </c>
      <c r="R390" s="906" t="s">
        <v>1339</v>
      </c>
    </row>
    <row r="391" spans="2:18" ht="56.25">
      <c r="B391" s="315" t="s">
        <v>1330</v>
      </c>
      <c r="C391" s="261" t="s">
        <v>801</v>
      </c>
      <c r="D391" s="906" t="s">
        <v>1468</v>
      </c>
      <c r="E391" s="492" t="s">
        <v>1469</v>
      </c>
      <c r="F391" s="315">
        <v>4218020570</v>
      </c>
      <c r="G391" s="494" t="s">
        <v>1470</v>
      </c>
      <c r="H391" s="906">
        <v>1</v>
      </c>
      <c r="I391" s="315" t="s">
        <v>1471</v>
      </c>
      <c r="J391" s="504" t="s">
        <v>1472</v>
      </c>
      <c r="K391" s="315" t="s">
        <v>807</v>
      </c>
      <c r="L391" s="315" t="s">
        <v>1473</v>
      </c>
      <c r="M391" s="315" t="s">
        <v>807</v>
      </c>
      <c r="N391" s="315" t="s">
        <v>1473</v>
      </c>
      <c r="O391" s="315" t="s">
        <v>1471</v>
      </c>
      <c r="P391" s="906" t="s">
        <v>1360</v>
      </c>
      <c r="Q391" s="906" t="s">
        <v>345</v>
      </c>
      <c r="R391" s="906" t="s">
        <v>1339</v>
      </c>
    </row>
    <row r="392" spans="2:18" ht="56.25">
      <c r="B392" s="315" t="s">
        <v>1330</v>
      </c>
      <c r="C392" s="261" t="s">
        <v>801</v>
      </c>
      <c r="D392" s="906" t="s">
        <v>1474</v>
      </c>
      <c r="E392" s="492" t="s">
        <v>1475</v>
      </c>
      <c r="F392" s="315">
        <v>4218020806</v>
      </c>
      <c r="G392" s="494" t="s">
        <v>1476</v>
      </c>
      <c r="H392" s="906">
        <v>1</v>
      </c>
      <c r="I392" s="315" t="s">
        <v>1477</v>
      </c>
      <c r="J392" s="504" t="s">
        <v>1478</v>
      </c>
      <c r="K392" s="315" t="s">
        <v>807</v>
      </c>
      <c r="L392" s="315" t="s">
        <v>1479</v>
      </c>
      <c r="M392" s="315" t="s">
        <v>807</v>
      </c>
      <c r="N392" s="315" t="s">
        <v>1479</v>
      </c>
      <c r="O392" s="315" t="s">
        <v>1477</v>
      </c>
      <c r="P392" s="906" t="s">
        <v>1360</v>
      </c>
      <c r="Q392" s="906" t="s">
        <v>345</v>
      </c>
      <c r="R392" s="906" t="s">
        <v>1339</v>
      </c>
    </row>
    <row r="393" spans="2:18" ht="56.25">
      <c r="B393" s="315" t="s">
        <v>1330</v>
      </c>
      <c r="C393" s="261" t="s">
        <v>801</v>
      </c>
      <c r="D393" s="906" t="s">
        <v>1480</v>
      </c>
      <c r="E393" s="492" t="s">
        <v>1481</v>
      </c>
      <c r="F393" s="315">
        <v>4218020732</v>
      </c>
      <c r="G393" s="494" t="s">
        <v>1482</v>
      </c>
      <c r="H393" s="906">
        <v>1</v>
      </c>
      <c r="I393" s="315" t="s">
        <v>1483</v>
      </c>
      <c r="J393" s="504" t="s">
        <v>1484</v>
      </c>
      <c r="K393" s="315" t="s">
        <v>807</v>
      </c>
      <c r="L393" s="315" t="s">
        <v>1485</v>
      </c>
      <c r="M393" s="315" t="s">
        <v>807</v>
      </c>
      <c r="N393" s="315" t="s">
        <v>1485</v>
      </c>
      <c r="O393" s="315" t="s">
        <v>1483</v>
      </c>
      <c r="P393" s="906" t="s">
        <v>1360</v>
      </c>
      <c r="Q393" s="906" t="s">
        <v>345</v>
      </c>
      <c r="R393" s="906" t="s">
        <v>1339</v>
      </c>
    </row>
    <row r="394" spans="2:18" ht="56.25">
      <c r="B394" s="315" t="s">
        <v>1330</v>
      </c>
      <c r="C394" s="261" t="s">
        <v>801</v>
      </c>
      <c r="D394" s="906" t="s">
        <v>1486</v>
      </c>
      <c r="E394" s="492" t="s">
        <v>1487</v>
      </c>
      <c r="F394" s="315">
        <v>4218010678</v>
      </c>
      <c r="G394" s="494" t="s">
        <v>1488</v>
      </c>
      <c r="H394" s="906">
        <v>1</v>
      </c>
      <c r="I394" s="315" t="s">
        <v>1489</v>
      </c>
      <c r="J394" s="504" t="s">
        <v>1490</v>
      </c>
      <c r="K394" s="315" t="s">
        <v>807</v>
      </c>
      <c r="L394" s="315" t="s">
        <v>1491</v>
      </c>
      <c r="M394" s="315" t="s">
        <v>807</v>
      </c>
      <c r="N394" s="315" t="s">
        <v>1491</v>
      </c>
      <c r="O394" s="315" t="s">
        <v>1489</v>
      </c>
      <c r="P394" s="906" t="s">
        <v>1338</v>
      </c>
      <c r="Q394" s="906" t="s">
        <v>345</v>
      </c>
      <c r="R394" s="906" t="s">
        <v>1339</v>
      </c>
    </row>
    <row r="395" spans="2:18" ht="56.25">
      <c r="B395" s="315" t="s">
        <v>1330</v>
      </c>
      <c r="C395" s="261" t="s">
        <v>801</v>
      </c>
      <c r="D395" s="906" t="s">
        <v>1492</v>
      </c>
      <c r="E395" s="492" t="s">
        <v>1493</v>
      </c>
      <c r="F395" s="315">
        <v>4218020683</v>
      </c>
      <c r="G395" s="494" t="s">
        <v>1494</v>
      </c>
      <c r="H395" s="906">
        <v>1</v>
      </c>
      <c r="I395" s="315" t="s">
        <v>1495</v>
      </c>
      <c r="J395" s="504" t="s">
        <v>1496</v>
      </c>
      <c r="K395" s="315" t="s">
        <v>807</v>
      </c>
      <c r="L395" s="315" t="s">
        <v>1497</v>
      </c>
      <c r="M395" s="315" t="s">
        <v>1498</v>
      </c>
      <c r="N395" s="906" t="s">
        <v>1499</v>
      </c>
      <c r="O395" s="315" t="s">
        <v>1495</v>
      </c>
      <c r="P395" s="906" t="s">
        <v>1360</v>
      </c>
      <c r="Q395" s="906" t="s">
        <v>345</v>
      </c>
      <c r="R395" s="906" t="s">
        <v>1339</v>
      </c>
    </row>
    <row r="396" spans="2:18" ht="56.25">
      <c r="B396" s="315" t="s">
        <v>1330</v>
      </c>
      <c r="C396" s="261" t="s">
        <v>801</v>
      </c>
      <c r="D396" s="906" t="s">
        <v>1500</v>
      </c>
      <c r="E396" s="492" t="s">
        <v>1501</v>
      </c>
      <c r="F396" s="315">
        <v>4218023003</v>
      </c>
      <c r="G396" s="494" t="s">
        <v>1502</v>
      </c>
      <c r="H396" s="906">
        <v>1</v>
      </c>
      <c r="I396" s="315" t="s">
        <v>1503</v>
      </c>
      <c r="J396" s="504" t="s">
        <v>1504</v>
      </c>
      <c r="K396" s="315" t="s">
        <v>807</v>
      </c>
      <c r="L396" s="315" t="s">
        <v>1505</v>
      </c>
      <c r="M396" s="315" t="s">
        <v>807</v>
      </c>
      <c r="N396" s="315" t="s">
        <v>1505</v>
      </c>
      <c r="O396" s="315" t="s">
        <v>1503</v>
      </c>
      <c r="P396" s="906" t="s">
        <v>1338</v>
      </c>
      <c r="Q396" s="906" t="s">
        <v>345</v>
      </c>
      <c r="R396" s="906" t="s">
        <v>1339</v>
      </c>
    </row>
    <row r="397" spans="2:18" ht="56.25">
      <c r="B397" s="315" t="s">
        <v>1330</v>
      </c>
      <c r="C397" s="261" t="s">
        <v>801</v>
      </c>
      <c r="D397" s="906" t="s">
        <v>1506</v>
      </c>
      <c r="E397" s="492" t="s">
        <v>1507</v>
      </c>
      <c r="F397" s="315">
        <v>4218020595</v>
      </c>
      <c r="G397" s="494" t="s">
        <v>1508</v>
      </c>
      <c r="H397" s="906">
        <v>1</v>
      </c>
      <c r="I397" s="315" t="s">
        <v>1509</v>
      </c>
      <c r="J397" s="504" t="s">
        <v>1510</v>
      </c>
      <c r="K397" s="315" t="s">
        <v>807</v>
      </c>
      <c r="L397" s="315" t="s">
        <v>1511</v>
      </c>
      <c r="M397" s="315" t="s">
        <v>807</v>
      </c>
      <c r="N397" s="315" t="s">
        <v>1511</v>
      </c>
      <c r="O397" s="315" t="s">
        <v>1509</v>
      </c>
      <c r="P397" s="906" t="s">
        <v>1360</v>
      </c>
      <c r="Q397" s="906" t="s">
        <v>345</v>
      </c>
      <c r="R397" s="906" t="s">
        <v>1339</v>
      </c>
    </row>
    <row r="398" spans="2:18" ht="56.25">
      <c r="B398" s="315" t="s">
        <v>1330</v>
      </c>
      <c r="C398" s="261" t="s">
        <v>801</v>
      </c>
      <c r="D398" s="906" t="s">
        <v>1512</v>
      </c>
      <c r="E398" s="492" t="s">
        <v>1513</v>
      </c>
      <c r="F398" s="315">
        <v>4218012322</v>
      </c>
      <c r="G398" s="494" t="s">
        <v>1514</v>
      </c>
      <c r="H398" s="906">
        <v>1</v>
      </c>
      <c r="I398" s="315" t="s">
        <v>1515</v>
      </c>
      <c r="J398" s="504" t="s">
        <v>1516</v>
      </c>
      <c r="K398" s="315" t="s">
        <v>807</v>
      </c>
      <c r="L398" s="315" t="s">
        <v>1517</v>
      </c>
      <c r="M398" s="315" t="s">
        <v>1411</v>
      </c>
      <c r="N398" s="906" t="s">
        <v>1518</v>
      </c>
      <c r="O398" s="315" t="s">
        <v>1515</v>
      </c>
      <c r="P398" s="906" t="s">
        <v>1338</v>
      </c>
      <c r="Q398" s="906" t="s">
        <v>345</v>
      </c>
      <c r="R398" s="906" t="s">
        <v>1339</v>
      </c>
    </row>
    <row r="399" spans="2:18" ht="56.25">
      <c r="B399" s="315" t="s">
        <v>1330</v>
      </c>
      <c r="C399" s="261" t="s">
        <v>801</v>
      </c>
      <c r="D399" s="906" t="s">
        <v>1519</v>
      </c>
      <c r="E399" s="492" t="s">
        <v>1520</v>
      </c>
      <c r="F399" s="315">
        <v>4218018596</v>
      </c>
      <c r="G399" s="494" t="s">
        <v>1521</v>
      </c>
      <c r="H399" s="906">
        <v>1</v>
      </c>
      <c r="I399" s="315" t="s">
        <v>1522</v>
      </c>
      <c r="J399" s="504" t="s">
        <v>1523</v>
      </c>
      <c r="K399" s="315" t="s">
        <v>421</v>
      </c>
      <c r="L399" s="315" t="s">
        <v>1524</v>
      </c>
      <c r="M399" s="315" t="s">
        <v>1525</v>
      </c>
      <c r="N399" s="906" t="s">
        <v>1526</v>
      </c>
      <c r="O399" s="315" t="s">
        <v>1522</v>
      </c>
      <c r="P399" s="906" t="s">
        <v>1360</v>
      </c>
      <c r="Q399" s="906" t="s">
        <v>345</v>
      </c>
      <c r="R399" s="906" t="s">
        <v>1339</v>
      </c>
    </row>
    <row r="400" spans="2:18" ht="56.25">
      <c r="B400" s="315" t="s">
        <v>1330</v>
      </c>
      <c r="C400" s="261" t="s">
        <v>801</v>
      </c>
      <c r="D400" s="906" t="s">
        <v>1535</v>
      </c>
      <c r="E400" s="492" t="s">
        <v>1536</v>
      </c>
      <c r="F400" s="315">
        <v>4218016630</v>
      </c>
      <c r="G400" s="494" t="s">
        <v>1537</v>
      </c>
      <c r="H400" s="906">
        <v>1</v>
      </c>
      <c r="I400" s="315" t="s">
        <v>1538</v>
      </c>
      <c r="J400" s="504" t="s">
        <v>1539</v>
      </c>
      <c r="K400" s="315" t="s">
        <v>421</v>
      </c>
      <c r="L400" s="315" t="s">
        <v>1540</v>
      </c>
      <c r="M400" s="315" t="s">
        <v>1541</v>
      </c>
      <c r="N400" s="315" t="s">
        <v>1542</v>
      </c>
      <c r="O400" s="315" t="s">
        <v>1538</v>
      </c>
      <c r="P400" s="906" t="s">
        <v>1360</v>
      </c>
      <c r="Q400" s="906" t="s">
        <v>345</v>
      </c>
      <c r="R400" s="906" t="s">
        <v>1339</v>
      </c>
    </row>
    <row r="401" spans="2:18" ht="56.25">
      <c r="B401" s="315" t="s">
        <v>1330</v>
      </c>
      <c r="C401" s="261" t="s">
        <v>801</v>
      </c>
      <c r="D401" s="906" t="s">
        <v>1543</v>
      </c>
      <c r="E401" s="494" t="s">
        <v>1544</v>
      </c>
      <c r="F401" s="315">
        <v>4218016817</v>
      </c>
      <c r="G401" s="494" t="s">
        <v>1545</v>
      </c>
      <c r="H401" s="906">
        <v>1</v>
      </c>
      <c r="I401" s="315" t="s">
        <v>1546</v>
      </c>
      <c r="J401" s="504" t="s">
        <v>1547</v>
      </c>
      <c r="K401" s="315" t="s">
        <v>421</v>
      </c>
      <c r="L401" s="315" t="s">
        <v>1548</v>
      </c>
      <c r="M401" s="315" t="s">
        <v>421</v>
      </c>
      <c r="N401" s="315" t="s">
        <v>1548</v>
      </c>
      <c r="O401" s="315" t="s">
        <v>1546</v>
      </c>
      <c r="P401" s="906" t="s">
        <v>1360</v>
      </c>
      <c r="Q401" s="906" t="s">
        <v>345</v>
      </c>
      <c r="R401" s="906" t="s">
        <v>1339</v>
      </c>
    </row>
    <row r="402" spans="2:18" ht="56.25">
      <c r="B402" s="315" t="s">
        <v>1330</v>
      </c>
      <c r="C402" s="261" t="s">
        <v>801</v>
      </c>
      <c r="D402" s="906" t="s">
        <v>1549</v>
      </c>
      <c r="E402" s="492" t="s">
        <v>1550</v>
      </c>
      <c r="F402" s="315">
        <v>4218016831</v>
      </c>
      <c r="G402" s="494" t="s">
        <v>1551</v>
      </c>
      <c r="H402" s="906">
        <v>1</v>
      </c>
      <c r="I402" s="315" t="s">
        <v>1552</v>
      </c>
      <c r="J402" s="504" t="s">
        <v>1553</v>
      </c>
      <c r="K402" s="315" t="s">
        <v>421</v>
      </c>
      <c r="L402" s="315" t="s">
        <v>1554</v>
      </c>
      <c r="M402" s="315" t="s">
        <v>1555</v>
      </c>
      <c r="N402" s="315" t="s">
        <v>1556</v>
      </c>
      <c r="O402" s="315" t="s">
        <v>1552</v>
      </c>
      <c r="P402" s="906" t="s">
        <v>1360</v>
      </c>
      <c r="Q402" s="906" t="s">
        <v>345</v>
      </c>
      <c r="R402" s="906" t="s">
        <v>1339</v>
      </c>
    </row>
    <row r="403" spans="2:18" ht="56.25">
      <c r="B403" s="315" t="s">
        <v>1330</v>
      </c>
      <c r="C403" s="261" t="s">
        <v>801</v>
      </c>
      <c r="D403" s="906" t="s">
        <v>1557</v>
      </c>
      <c r="E403" s="492" t="s">
        <v>1558</v>
      </c>
      <c r="F403" s="315">
        <v>4218011960</v>
      </c>
      <c r="G403" s="494" t="s">
        <v>1559</v>
      </c>
      <c r="H403" s="906">
        <v>1</v>
      </c>
      <c r="I403" s="315" t="s">
        <v>1560</v>
      </c>
      <c r="J403" s="504" t="s">
        <v>1561</v>
      </c>
      <c r="K403" s="315" t="s">
        <v>421</v>
      </c>
      <c r="L403" s="315" t="s">
        <v>1562</v>
      </c>
      <c r="M403" s="315" t="s">
        <v>421</v>
      </c>
      <c r="N403" s="315" t="s">
        <v>1562</v>
      </c>
      <c r="O403" s="315" t="s">
        <v>1560</v>
      </c>
      <c r="P403" s="906" t="s">
        <v>1338</v>
      </c>
      <c r="Q403" s="906" t="s">
        <v>345</v>
      </c>
      <c r="R403" s="906" t="s">
        <v>1339</v>
      </c>
    </row>
    <row r="404" spans="2:18" ht="56.25">
      <c r="B404" s="315" t="s">
        <v>1330</v>
      </c>
      <c r="C404" s="261" t="s">
        <v>801</v>
      </c>
      <c r="D404" s="906" t="s">
        <v>1563</v>
      </c>
      <c r="E404" s="492" t="s">
        <v>1564</v>
      </c>
      <c r="F404" s="315">
        <v>4218017722</v>
      </c>
      <c r="G404" s="494" t="s">
        <v>1565</v>
      </c>
      <c r="H404" s="906">
        <v>1</v>
      </c>
      <c r="I404" s="315" t="s">
        <v>1566</v>
      </c>
      <c r="J404" s="504" t="s">
        <v>1567</v>
      </c>
      <c r="K404" s="315" t="s">
        <v>421</v>
      </c>
      <c r="L404" s="315" t="s">
        <v>1568</v>
      </c>
      <c r="M404" s="315" t="s">
        <v>1569</v>
      </c>
      <c r="N404" s="906" t="s">
        <v>1570</v>
      </c>
      <c r="O404" s="315" t="s">
        <v>1571</v>
      </c>
      <c r="P404" s="906" t="s">
        <v>1338</v>
      </c>
      <c r="Q404" s="906" t="s">
        <v>345</v>
      </c>
      <c r="R404" s="906" t="s">
        <v>1339</v>
      </c>
    </row>
    <row r="405" spans="2:18" ht="56.25">
      <c r="B405" s="315" t="s">
        <v>1330</v>
      </c>
      <c r="C405" s="261" t="s">
        <v>801</v>
      </c>
      <c r="D405" s="906" t="s">
        <v>1572</v>
      </c>
      <c r="E405" s="492" t="s">
        <v>1573</v>
      </c>
      <c r="F405" s="315">
        <v>4218018620</v>
      </c>
      <c r="G405" s="494" t="s">
        <v>1574</v>
      </c>
      <c r="H405" s="906">
        <v>1</v>
      </c>
      <c r="I405" s="315" t="s">
        <v>1566</v>
      </c>
      <c r="J405" s="504" t="s">
        <v>1575</v>
      </c>
      <c r="K405" s="315" t="s">
        <v>421</v>
      </c>
      <c r="L405" s="315" t="s">
        <v>1576</v>
      </c>
      <c r="M405" s="315" t="s">
        <v>1577</v>
      </c>
      <c r="N405" s="906" t="s">
        <v>1578</v>
      </c>
      <c r="O405" s="315" t="s">
        <v>1566</v>
      </c>
      <c r="P405" s="906" t="s">
        <v>1360</v>
      </c>
      <c r="Q405" s="906" t="s">
        <v>345</v>
      </c>
      <c r="R405" s="906" t="s">
        <v>1339</v>
      </c>
    </row>
    <row r="406" spans="2:18" ht="56.25">
      <c r="B406" s="315" t="s">
        <v>1330</v>
      </c>
      <c r="C406" s="261" t="s">
        <v>801</v>
      </c>
      <c r="D406" s="315" t="s">
        <v>1579</v>
      </c>
      <c r="E406" s="492" t="s">
        <v>1580</v>
      </c>
      <c r="F406" s="315">
        <v>4218020059</v>
      </c>
      <c r="G406" s="494" t="s">
        <v>1581</v>
      </c>
      <c r="H406" s="906">
        <v>1</v>
      </c>
      <c r="I406" s="315" t="s">
        <v>1582</v>
      </c>
      <c r="J406" s="504" t="s">
        <v>1583</v>
      </c>
      <c r="K406" s="315" t="s">
        <v>421</v>
      </c>
      <c r="L406" s="315" t="s">
        <v>1584</v>
      </c>
      <c r="M406" s="315" t="s">
        <v>1585</v>
      </c>
      <c r="N406" s="906" t="s">
        <v>1586</v>
      </c>
      <c r="O406" s="315" t="s">
        <v>1582</v>
      </c>
      <c r="P406" s="906" t="s">
        <v>1360</v>
      </c>
      <c r="Q406" s="906" t="s">
        <v>345</v>
      </c>
      <c r="R406" s="906" t="s">
        <v>1339</v>
      </c>
    </row>
    <row r="407" spans="2:18" ht="56.25">
      <c r="B407" s="315" t="s">
        <v>1330</v>
      </c>
      <c r="C407" s="261" t="s">
        <v>801</v>
      </c>
      <c r="D407" s="315" t="s">
        <v>4800</v>
      </c>
      <c r="E407" s="492" t="s">
        <v>4801</v>
      </c>
      <c r="F407" s="315">
        <v>4218020933</v>
      </c>
      <c r="G407" s="1029" t="s">
        <v>4802</v>
      </c>
      <c r="H407" s="906">
        <v>1</v>
      </c>
      <c r="I407" s="315" t="s">
        <v>4803</v>
      </c>
      <c r="J407" s="1030" t="s">
        <v>4804</v>
      </c>
      <c r="K407" s="315" t="s">
        <v>421</v>
      </c>
      <c r="L407" s="315" t="s">
        <v>4805</v>
      </c>
      <c r="M407" s="315" t="s">
        <v>421</v>
      </c>
      <c r="N407" s="315" t="s">
        <v>4805</v>
      </c>
      <c r="O407" s="315" t="s">
        <v>4803</v>
      </c>
      <c r="P407" s="906" t="s">
        <v>1360</v>
      </c>
      <c r="Q407" s="906" t="s">
        <v>345</v>
      </c>
      <c r="R407" s="906" t="s">
        <v>1339</v>
      </c>
    </row>
    <row r="408" spans="2:18" ht="56.25">
      <c r="B408" s="315" t="s">
        <v>1330</v>
      </c>
      <c r="C408" s="261" t="s">
        <v>801</v>
      </c>
      <c r="D408" s="315" t="s">
        <v>1587</v>
      </c>
      <c r="E408" s="492" t="s">
        <v>1588</v>
      </c>
      <c r="F408" s="315">
        <v>4218019462</v>
      </c>
      <c r="G408" s="494" t="s">
        <v>1589</v>
      </c>
      <c r="H408" s="906">
        <v>1</v>
      </c>
      <c r="I408" s="315" t="s">
        <v>1590</v>
      </c>
      <c r="J408" s="504" t="s">
        <v>1591</v>
      </c>
      <c r="K408" s="315" t="s">
        <v>421</v>
      </c>
      <c r="L408" s="315" t="s">
        <v>4806</v>
      </c>
      <c r="M408" s="315" t="s">
        <v>421</v>
      </c>
      <c r="N408" s="315" t="s">
        <v>4806</v>
      </c>
      <c r="O408" s="315" t="s">
        <v>1590</v>
      </c>
      <c r="P408" s="906" t="s">
        <v>1360</v>
      </c>
      <c r="Q408" s="906" t="s">
        <v>345</v>
      </c>
      <c r="R408" s="906" t="s">
        <v>1339</v>
      </c>
    </row>
    <row r="409" spans="2:18" ht="56.25">
      <c r="B409" s="315" t="s">
        <v>1330</v>
      </c>
      <c r="C409" s="261" t="s">
        <v>801</v>
      </c>
      <c r="D409" s="315" t="s">
        <v>1593</v>
      </c>
      <c r="E409" s="492" t="s">
        <v>1594</v>
      </c>
      <c r="F409" s="315">
        <v>4218018589</v>
      </c>
      <c r="G409" s="494" t="s">
        <v>1595</v>
      </c>
      <c r="H409" s="906">
        <v>1</v>
      </c>
      <c r="I409" s="315" t="s">
        <v>1596</v>
      </c>
      <c r="J409" s="504" t="s">
        <v>1597</v>
      </c>
      <c r="K409" s="315" t="s">
        <v>421</v>
      </c>
      <c r="L409" s="315" t="s">
        <v>1598</v>
      </c>
      <c r="M409" s="315" t="s">
        <v>1577</v>
      </c>
      <c r="N409" s="906" t="s">
        <v>1599</v>
      </c>
      <c r="O409" s="315" t="s">
        <v>1596</v>
      </c>
      <c r="P409" s="906" t="s">
        <v>1360</v>
      </c>
      <c r="Q409" s="906" t="s">
        <v>345</v>
      </c>
      <c r="R409" s="906" t="s">
        <v>1339</v>
      </c>
    </row>
    <row r="410" spans="2:18" ht="56.25">
      <c r="B410" s="315" t="s">
        <v>1330</v>
      </c>
      <c r="C410" s="261" t="s">
        <v>801</v>
      </c>
      <c r="D410" s="315" t="s">
        <v>1600</v>
      </c>
      <c r="E410" s="492" t="s">
        <v>1601</v>
      </c>
      <c r="F410" s="315">
        <v>4218020475</v>
      </c>
      <c r="G410" s="494" t="s">
        <v>1602</v>
      </c>
      <c r="H410" s="906">
        <v>1</v>
      </c>
      <c r="I410" s="315" t="s">
        <v>1603</v>
      </c>
      <c r="J410" s="504" t="s">
        <v>1604</v>
      </c>
      <c r="K410" s="315" t="s">
        <v>421</v>
      </c>
      <c r="L410" s="315" t="s">
        <v>1605</v>
      </c>
      <c r="M410" s="315" t="s">
        <v>1606</v>
      </c>
      <c r="N410" s="906" t="s">
        <v>1607</v>
      </c>
      <c r="O410" s="315" t="s">
        <v>1603</v>
      </c>
      <c r="P410" s="906" t="s">
        <v>1360</v>
      </c>
      <c r="Q410" s="906" t="s">
        <v>345</v>
      </c>
      <c r="R410" s="906" t="s">
        <v>1339</v>
      </c>
    </row>
    <row r="411" spans="2:18" ht="56.25">
      <c r="B411" s="315" t="s">
        <v>1330</v>
      </c>
      <c r="C411" s="261" t="s">
        <v>801</v>
      </c>
      <c r="D411" s="315" t="s">
        <v>1608</v>
      </c>
      <c r="E411" s="494" t="s">
        <v>1609</v>
      </c>
      <c r="F411" s="315">
        <v>4218014418</v>
      </c>
      <c r="G411" s="494" t="s">
        <v>1610</v>
      </c>
      <c r="H411" s="906">
        <v>1</v>
      </c>
      <c r="I411" s="315" t="s">
        <v>1611</v>
      </c>
      <c r="J411" s="504" t="s">
        <v>1612</v>
      </c>
      <c r="K411" s="315" t="s">
        <v>421</v>
      </c>
      <c r="L411" s="315" t="s">
        <v>1613</v>
      </c>
      <c r="M411" s="315" t="s">
        <v>1614</v>
      </c>
      <c r="N411" s="906" t="s">
        <v>1615</v>
      </c>
      <c r="O411" s="315" t="s">
        <v>1611</v>
      </c>
      <c r="P411" s="906" t="s">
        <v>1338</v>
      </c>
      <c r="Q411" s="906" t="s">
        <v>345</v>
      </c>
      <c r="R411" s="906" t="s">
        <v>1339</v>
      </c>
    </row>
    <row r="412" spans="2:18" ht="56.25">
      <c r="B412" s="315" t="s">
        <v>1330</v>
      </c>
      <c r="C412" s="261" t="s">
        <v>801</v>
      </c>
      <c r="D412" s="315" t="s">
        <v>1616</v>
      </c>
      <c r="E412" s="494" t="s">
        <v>1617</v>
      </c>
      <c r="F412" s="315">
        <v>4218016729</v>
      </c>
      <c r="G412" s="494" t="s">
        <v>1618</v>
      </c>
      <c r="H412" s="906">
        <v>1</v>
      </c>
      <c r="I412" s="315" t="s">
        <v>1619</v>
      </c>
      <c r="J412" s="504" t="s">
        <v>1620</v>
      </c>
      <c r="K412" s="315" t="s">
        <v>421</v>
      </c>
      <c r="L412" s="315" t="s">
        <v>1621</v>
      </c>
      <c r="M412" s="315" t="s">
        <v>421</v>
      </c>
      <c r="N412" s="315" t="s">
        <v>1621</v>
      </c>
      <c r="O412" s="315" t="s">
        <v>1619</v>
      </c>
      <c r="P412" s="906" t="s">
        <v>1360</v>
      </c>
      <c r="Q412" s="906" t="s">
        <v>345</v>
      </c>
      <c r="R412" s="906" t="s">
        <v>1339</v>
      </c>
    </row>
    <row r="413" spans="2:18" ht="56.25">
      <c r="B413" s="315" t="s">
        <v>1330</v>
      </c>
      <c r="C413" s="261" t="s">
        <v>801</v>
      </c>
      <c r="D413" s="315" t="s">
        <v>1622</v>
      </c>
      <c r="E413" s="494" t="s">
        <v>1623</v>
      </c>
      <c r="F413" s="315">
        <v>4218016359</v>
      </c>
      <c r="G413" s="494" t="s">
        <v>1624</v>
      </c>
      <c r="H413" s="906">
        <v>1</v>
      </c>
      <c r="I413" s="315" t="s">
        <v>1625</v>
      </c>
      <c r="J413" s="504" t="s">
        <v>1626</v>
      </c>
      <c r="K413" s="315" t="s">
        <v>421</v>
      </c>
      <c r="L413" s="315" t="s">
        <v>1627</v>
      </c>
      <c r="M413" s="315" t="s">
        <v>421</v>
      </c>
      <c r="N413" s="315" t="s">
        <v>1627</v>
      </c>
      <c r="O413" s="315" t="s">
        <v>1625</v>
      </c>
      <c r="P413" s="906" t="s">
        <v>1360</v>
      </c>
      <c r="Q413" s="906" t="s">
        <v>345</v>
      </c>
      <c r="R413" s="906" t="s">
        <v>1339</v>
      </c>
    </row>
    <row r="414" spans="2:18" ht="56.25">
      <c r="B414" s="315" t="s">
        <v>1330</v>
      </c>
      <c r="C414" s="261" t="s">
        <v>801</v>
      </c>
      <c r="D414" s="315" t="s">
        <v>1628</v>
      </c>
      <c r="E414" s="494" t="s">
        <v>1629</v>
      </c>
      <c r="F414" s="315">
        <v>4218008750</v>
      </c>
      <c r="G414" s="494" t="s">
        <v>1630</v>
      </c>
      <c r="H414" s="906">
        <v>1</v>
      </c>
      <c r="I414" s="315" t="s">
        <v>1631</v>
      </c>
      <c r="J414" s="504" t="s">
        <v>1632</v>
      </c>
      <c r="K414" s="315" t="s">
        <v>421</v>
      </c>
      <c r="L414" s="315" t="s">
        <v>1633</v>
      </c>
      <c r="M414" s="315" t="s">
        <v>421</v>
      </c>
      <c r="N414" s="315" t="s">
        <v>1633</v>
      </c>
      <c r="O414" s="315" t="s">
        <v>1631</v>
      </c>
      <c r="P414" s="906" t="s">
        <v>1360</v>
      </c>
      <c r="Q414" s="906" t="s">
        <v>345</v>
      </c>
      <c r="R414" s="906" t="s">
        <v>1339</v>
      </c>
    </row>
    <row r="415" spans="2:18" ht="67.5">
      <c r="B415" s="315" t="s">
        <v>1330</v>
      </c>
      <c r="C415" s="261" t="s">
        <v>801</v>
      </c>
      <c r="D415" s="469" t="s">
        <v>1634</v>
      </c>
      <c r="E415" s="315" t="s">
        <v>1635</v>
      </c>
      <c r="F415" s="315">
        <v>4218019053</v>
      </c>
      <c r="G415" s="494" t="s">
        <v>1636</v>
      </c>
      <c r="H415" s="906">
        <v>1</v>
      </c>
      <c r="I415" s="315" t="s">
        <v>1637</v>
      </c>
      <c r="J415" s="504" t="s">
        <v>1638</v>
      </c>
      <c r="K415" s="315" t="s">
        <v>807</v>
      </c>
      <c r="L415" s="315" t="s">
        <v>1639</v>
      </c>
      <c r="M415" s="315" t="s">
        <v>807</v>
      </c>
      <c r="N415" s="315" t="s">
        <v>1639</v>
      </c>
      <c r="O415" s="315" t="s">
        <v>1637</v>
      </c>
      <c r="P415" s="906" t="s">
        <v>1360</v>
      </c>
      <c r="Q415" s="906" t="s">
        <v>345</v>
      </c>
      <c r="R415" s="906" t="s">
        <v>1339</v>
      </c>
    </row>
    <row r="416" spans="2:18" ht="36">
      <c r="B416" s="866" t="s">
        <v>1640</v>
      </c>
      <c r="C416" s="466">
        <v>4216006669</v>
      </c>
      <c r="D416" s="315" t="s">
        <v>1641</v>
      </c>
      <c r="E416" s="1031" t="s">
        <v>1642</v>
      </c>
      <c r="F416" s="437" t="s">
        <v>1643</v>
      </c>
      <c r="G416" s="315" t="s">
        <v>1644</v>
      </c>
      <c r="H416" s="906">
        <v>1</v>
      </c>
      <c r="I416" s="315" t="s">
        <v>1645</v>
      </c>
      <c r="J416" s="315" t="s">
        <v>1646</v>
      </c>
      <c r="K416" s="315" t="s">
        <v>1647</v>
      </c>
      <c r="L416" s="315" t="s">
        <v>1648</v>
      </c>
      <c r="M416" s="315" t="s">
        <v>1647</v>
      </c>
      <c r="N416" s="315" t="s">
        <v>1648</v>
      </c>
      <c r="O416" s="315" t="s">
        <v>1645</v>
      </c>
      <c r="P416" s="906" t="s">
        <v>256</v>
      </c>
      <c r="Q416" s="906" t="s">
        <v>603</v>
      </c>
      <c r="R416" s="906" t="s">
        <v>1339</v>
      </c>
    </row>
    <row r="417" spans="2:18" ht="36">
      <c r="B417" s="866" t="s">
        <v>1640</v>
      </c>
      <c r="C417" s="466">
        <v>4216006669</v>
      </c>
      <c r="D417" s="315" t="s">
        <v>1650</v>
      </c>
      <c r="E417" s="1031" t="s">
        <v>1651</v>
      </c>
      <c r="F417" s="437" t="s">
        <v>1652</v>
      </c>
      <c r="G417" s="315" t="s">
        <v>1653</v>
      </c>
      <c r="H417" s="906">
        <v>1</v>
      </c>
      <c r="I417" s="315" t="s">
        <v>1654</v>
      </c>
      <c r="J417" s="315" t="s">
        <v>1655</v>
      </c>
      <c r="K417" s="315" t="s">
        <v>1647</v>
      </c>
      <c r="L417" s="315" t="s">
        <v>1656</v>
      </c>
      <c r="M417" s="315" t="s">
        <v>1647</v>
      </c>
      <c r="N417" s="315" t="s">
        <v>1656</v>
      </c>
      <c r="O417" s="315" t="s">
        <v>1654</v>
      </c>
      <c r="P417" s="906" t="s">
        <v>256</v>
      </c>
      <c r="Q417" s="906" t="s">
        <v>603</v>
      </c>
      <c r="R417" s="906" t="s">
        <v>1339</v>
      </c>
    </row>
    <row r="418" spans="2:18" ht="36">
      <c r="B418" s="866" t="s">
        <v>1640</v>
      </c>
      <c r="C418" s="466">
        <v>4216006669</v>
      </c>
      <c r="D418" s="492" t="s">
        <v>1657</v>
      </c>
      <c r="E418" s="1031" t="s">
        <v>1651</v>
      </c>
      <c r="F418" s="437" t="s">
        <v>1658</v>
      </c>
      <c r="G418" s="315" t="s">
        <v>1659</v>
      </c>
      <c r="H418" s="906">
        <v>1</v>
      </c>
      <c r="I418" s="315" t="s">
        <v>1660</v>
      </c>
      <c r="J418" s="315" t="s">
        <v>1661</v>
      </c>
      <c r="K418" s="315" t="s">
        <v>1647</v>
      </c>
      <c r="L418" s="315" t="s">
        <v>1662</v>
      </c>
      <c r="M418" s="315" t="s">
        <v>1647</v>
      </c>
      <c r="N418" s="315" t="s">
        <v>1662</v>
      </c>
      <c r="O418" s="315" t="s">
        <v>1660</v>
      </c>
      <c r="P418" s="906" t="s">
        <v>256</v>
      </c>
      <c r="Q418" s="906" t="s">
        <v>603</v>
      </c>
      <c r="R418" s="906" t="s">
        <v>1339</v>
      </c>
    </row>
    <row r="419" spans="2:18" ht="36">
      <c r="B419" s="866" t="s">
        <v>1640</v>
      </c>
      <c r="C419" s="466">
        <v>4216006669</v>
      </c>
      <c r="D419" s="492" t="s">
        <v>1663</v>
      </c>
      <c r="E419" s="1031" t="s">
        <v>1664</v>
      </c>
      <c r="F419" s="437" t="s">
        <v>1665</v>
      </c>
      <c r="G419" s="315" t="s">
        <v>1666</v>
      </c>
      <c r="H419" s="906">
        <v>1</v>
      </c>
      <c r="I419" s="315" t="s">
        <v>1667</v>
      </c>
      <c r="J419" s="315" t="s">
        <v>1668</v>
      </c>
      <c r="K419" s="315" t="s">
        <v>1647</v>
      </c>
      <c r="L419" s="315" t="s">
        <v>1662</v>
      </c>
      <c r="M419" s="315" t="s">
        <v>1647</v>
      </c>
      <c r="N419" s="315" t="s">
        <v>1662</v>
      </c>
      <c r="O419" s="315" t="s">
        <v>1667</v>
      </c>
      <c r="P419" s="906" t="s">
        <v>256</v>
      </c>
      <c r="Q419" s="906" t="s">
        <v>603</v>
      </c>
      <c r="R419" s="906" t="s">
        <v>1339</v>
      </c>
    </row>
    <row r="420" spans="2:18" ht="36">
      <c r="B420" s="866" t="s">
        <v>1640</v>
      </c>
      <c r="C420" s="466">
        <v>4216006669</v>
      </c>
      <c r="D420" s="315" t="s">
        <v>1669</v>
      </c>
      <c r="E420" s="1031" t="s">
        <v>1670</v>
      </c>
      <c r="F420" s="437" t="s">
        <v>1671</v>
      </c>
      <c r="G420" s="315" t="s">
        <v>1672</v>
      </c>
      <c r="H420" s="906">
        <v>1</v>
      </c>
      <c r="I420" s="315" t="s">
        <v>1673</v>
      </c>
      <c r="J420" s="315" t="s">
        <v>1674</v>
      </c>
      <c r="K420" s="315" t="s">
        <v>1647</v>
      </c>
      <c r="L420" s="315" t="s">
        <v>4807</v>
      </c>
      <c r="M420" s="315" t="s">
        <v>1647</v>
      </c>
      <c r="N420" s="315" t="s">
        <v>4807</v>
      </c>
      <c r="O420" s="315" t="s">
        <v>1673</v>
      </c>
      <c r="P420" s="906" t="s">
        <v>1676</v>
      </c>
      <c r="Q420" s="906" t="s">
        <v>603</v>
      </c>
      <c r="R420" s="906" t="s">
        <v>1339</v>
      </c>
    </row>
    <row r="421" spans="2:18" ht="36">
      <c r="B421" s="866" t="s">
        <v>1640</v>
      </c>
      <c r="C421" s="466">
        <v>4216006669</v>
      </c>
      <c r="D421" s="315" t="s">
        <v>1677</v>
      </c>
      <c r="E421" s="1031" t="s">
        <v>1678</v>
      </c>
      <c r="F421" s="437" t="s">
        <v>1679</v>
      </c>
      <c r="G421" s="315" t="s">
        <v>1680</v>
      </c>
      <c r="H421" s="906">
        <v>1</v>
      </c>
      <c r="I421" s="315" t="s">
        <v>1681</v>
      </c>
      <c r="J421" s="315" t="s">
        <v>1682</v>
      </c>
      <c r="K421" s="315" t="s">
        <v>1647</v>
      </c>
      <c r="L421" s="315" t="s">
        <v>1683</v>
      </c>
      <c r="M421" s="315" t="s">
        <v>1647</v>
      </c>
      <c r="N421" s="315" t="s">
        <v>1683</v>
      </c>
      <c r="O421" s="315" t="s">
        <v>1681</v>
      </c>
      <c r="P421" s="906" t="s">
        <v>256</v>
      </c>
      <c r="Q421" s="906" t="s">
        <v>603</v>
      </c>
      <c r="R421" s="906" t="s">
        <v>1339</v>
      </c>
    </row>
    <row r="422" spans="2:18" ht="36">
      <c r="B422" s="866" t="s">
        <v>1640</v>
      </c>
      <c r="C422" s="466">
        <v>4216006669</v>
      </c>
      <c r="D422" s="315" t="s">
        <v>1684</v>
      </c>
      <c r="E422" s="1031" t="s">
        <v>1685</v>
      </c>
      <c r="F422" s="437" t="s">
        <v>1686</v>
      </c>
      <c r="G422" s="315" t="s">
        <v>1687</v>
      </c>
      <c r="H422" s="906">
        <v>1</v>
      </c>
      <c r="I422" s="315" t="s">
        <v>1688</v>
      </c>
      <c r="J422" s="315" t="s">
        <v>1689</v>
      </c>
      <c r="K422" s="315" t="s">
        <v>1647</v>
      </c>
      <c r="L422" s="315" t="s">
        <v>1690</v>
      </c>
      <c r="M422" s="315" t="s">
        <v>1647</v>
      </c>
      <c r="N422" s="315" t="s">
        <v>1690</v>
      </c>
      <c r="O422" s="315" t="s">
        <v>1688</v>
      </c>
      <c r="P422" s="906" t="s">
        <v>256</v>
      </c>
      <c r="Q422" s="906" t="s">
        <v>345</v>
      </c>
      <c r="R422" s="906" t="s">
        <v>1339</v>
      </c>
    </row>
    <row r="423" spans="2:18" ht="36">
      <c r="B423" s="866" t="s">
        <v>1640</v>
      </c>
      <c r="C423" s="466">
        <v>4216006669</v>
      </c>
      <c r="D423" s="315" t="s">
        <v>1691</v>
      </c>
      <c r="E423" s="1031" t="s">
        <v>1692</v>
      </c>
      <c r="F423" s="437" t="s">
        <v>1693</v>
      </c>
      <c r="G423" s="315" t="s">
        <v>1694</v>
      </c>
      <c r="H423" s="906">
        <v>1</v>
      </c>
      <c r="I423" s="315" t="s">
        <v>1695</v>
      </c>
      <c r="J423" s="315" t="s">
        <v>1696</v>
      </c>
      <c r="K423" s="315" t="s">
        <v>1647</v>
      </c>
      <c r="L423" s="315" t="s">
        <v>1697</v>
      </c>
      <c r="M423" s="315" t="s">
        <v>1647</v>
      </c>
      <c r="N423" s="315" t="s">
        <v>1697</v>
      </c>
      <c r="O423" s="315" t="s">
        <v>1695</v>
      </c>
      <c r="P423" s="906" t="s">
        <v>256</v>
      </c>
      <c r="Q423" s="906" t="s">
        <v>345</v>
      </c>
      <c r="R423" s="906" t="s">
        <v>1339</v>
      </c>
    </row>
    <row r="424" spans="2:18" ht="36">
      <c r="B424" s="866" t="s">
        <v>1640</v>
      </c>
      <c r="C424" s="466">
        <v>4216006669</v>
      </c>
      <c r="D424" s="315" t="s">
        <v>1698</v>
      </c>
      <c r="E424" s="1031" t="s">
        <v>1699</v>
      </c>
      <c r="F424" s="437" t="s">
        <v>1700</v>
      </c>
      <c r="G424" s="315" t="s">
        <v>1701</v>
      </c>
      <c r="H424" s="906">
        <v>1</v>
      </c>
      <c r="I424" s="315" t="s">
        <v>1702</v>
      </c>
      <c r="J424" s="315" t="s">
        <v>1703</v>
      </c>
      <c r="K424" s="315" t="s">
        <v>1647</v>
      </c>
      <c r="L424" s="315" t="s">
        <v>1704</v>
      </c>
      <c r="M424" s="315" t="s">
        <v>1647</v>
      </c>
      <c r="N424" s="315" t="s">
        <v>1704</v>
      </c>
      <c r="O424" s="315" t="s">
        <v>1702</v>
      </c>
      <c r="P424" s="906" t="s">
        <v>1676</v>
      </c>
      <c r="Q424" s="906" t="s">
        <v>603</v>
      </c>
      <c r="R424" s="906" t="s">
        <v>1339</v>
      </c>
    </row>
    <row r="425" spans="2:18" ht="36">
      <c r="B425" s="866" t="s">
        <v>1640</v>
      </c>
      <c r="C425" s="466">
        <v>4216006669</v>
      </c>
      <c r="D425" s="315" t="s">
        <v>1705</v>
      </c>
      <c r="E425" s="1031" t="s">
        <v>1706</v>
      </c>
      <c r="F425" s="437" t="s">
        <v>1707</v>
      </c>
      <c r="G425" s="315" t="s">
        <v>1708</v>
      </c>
      <c r="H425" s="906">
        <v>1</v>
      </c>
      <c r="I425" s="315" t="s">
        <v>1709</v>
      </c>
      <c r="J425" s="315" t="s">
        <v>1710</v>
      </c>
      <c r="K425" s="315" t="s">
        <v>1647</v>
      </c>
      <c r="L425" s="315" t="s">
        <v>1711</v>
      </c>
      <c r="M425" s="315" t="s">
        <v>1647</v>
      </c>
      <c r="N425" s="315" t="s">
        <v>1711</v>
      </c>
      <c r="O425" s="315" t="s">
        <v>1709</v>
      </c>
      <c r="P425" s="906" t="s">
        <v>256</v>
      </c>
      <c r="Q425" s="906" t="s">
        <v>345</v>
      </c>
      <c r="R425" s="906" t="s">
        <v>1339</v>
      </c>
    </row>
    <row r="426" spans="2:18" ht="36">
      <c r="B426" s="866" t="s">
        <v>1640</v>
      </c>
      <c r="C426" s="466">
        <v>4216006669</v>
      </c>
      <c r="D426" s="315" t="s">
        <v>1712</v>
      </c>
      <c r="E426" s="1031" t="s">
        <v>1713</v>
      </c>
      <c r="F426" s="437" t="s">
        <v>1714</v>
      </c>
      <c r="G426" s="315" t="s">
        <v>1715</v>
      </c>
      <c r="H426" s="906">
        <v>1</v>
      </c>
      <c r="I426" s="315" t="s">
        <v>1716</v>
      </c>
      <c r="J426" s="315" t="s">
        <v>1717</v>
      </c>
      <c r="K426" s="315" t="s">
        <v>1647</v>
      </c>
      <c r="L426" s="315" t="s">
        <v>1718</v>
      </c>
      <c r="M426" s="315" t="s">
        <v>1647</v>
      </c>
      <c r="N426" s="315" t="s">
        <v>1718</v>
      </c>
      <c r="O426" s="315" t="s">
        <v>1716</v>
      </c>
      <c r="P426" s="906" t="s">
        <v>256</v>
      </c>
      <c r="Q426" s="906" t="s">
        <v>345</v>
      </c>
      <c r="R426" s="906" t="s">
        <v>1339</v>
      </c>
    </row>
    <row r="427" spans="2:18" ht="36">
      <c r="B427" s="866" t="s">
        <v>1640</v>
      </c>
      <c r="C427" s="466">
        <v>4216006669</v>
      </c>
      <c r="D427" s="315" t="s">
        <v>1719</v>
      </c>
      <c r="E427" s="1031" t="s">
        <v>1720</v>
      </c>
      <c r="F427" s="437" t="s">
        <v>1721</v>
      </c>
      <c r="G427" s="315" t="s">
        <v>1722</v>
      </c>
      <c r="H427" s="906">
        <v>1</v>
      </c>
      <c r="I427" s="315" t="s">
        <v>1723</v>
      </c>
      <c r="J427" s="315" t="s">
        <v>1724</v>
      </c>
      <c r="K427" s="315" t="s">
        <v>1647</v>
      </c>
      <c r="L427" s="315" t="s">
        <v>1725</v>
      </c>
      <c r="M427" s="315" t="s">
        <v>1647</v>
      </c>
      <c r="N427" s="315" t="s">
        <v>1725</v>
      </c>
      <c r="O427" s="315" t="s">
        <v>1723</v>
      </c>
      <c r="P427" s="906" t="s">
        <v>1676</v>
      </c>
      <c r="Q427" s="906" t="s">
        <v>603</v>
      </c>
      <c r="R427" s="906" t="s">
        <v>1339</v>
      </c>
    </row>
    <row r="428" spans="2:18" ht="36">
      <c r="B428" s="866" t="s">
        <v>1640</v>
      </c>
      <c r="C428" s="466">
        <v>4216006669</v>
      </c>
      <c r="D428" s="315" t="s">
        <v>1726</v>
      </c>
      <c r="E428" s="1031" t="s">
        <v>1727</v>
      </c>
      <c r="F428" s="437" t="s">
        <v>1728</v>
      </c>
      <c r="G428" s="315" t="s">
        <v>1729</v>
      </c>
      <c r="H428" s="906">
        <v>1</v>
      </c>
      <c r="I428" s="315" t="s">
        <v>1730</v>
      </c>
      <c r="J428" s="315" t="s">
        <v>1731</v>
      </c>
      <c r="K428" s="315" t="s">
        <v>1647</v>
      </c>
      <c r="L428" s="315" t="s">
        <v>1732</v>
      </c>
      <c r="M428" s="315" t="s">
        <v>1647</v>
      </c>
      <c r="N428" s="315" t="s">
        <v>1732</v>
      </c>
      <c r="O428" s="315" t="s">
        <v>1730</v>
      </c>
      <c r="P428" s="906" t="s">
        <v>256</v>
      </c>
      <c r="Q428" s="906" t="s">
        <v>603</v>
      </c>
      <c r="R428" s="906" t="s">
        <v>1339</v>
      </c>
    </row>
    <row r="429" spans="2:18" ht="36">
      <c r="B429" s="866" t="s">
        <v>1640</v>
      </c>
      <c r="C429" s="466">
        <v>4216006669</v>
      </c>
      <c r="D429" s="492" t="s">
        <v>1733</v>
      </c>
      <c r="E429" s="1031" t="s">
        <v>1734</v>
      </c>
      <c r="F429" s="437" t="s">
        <v>1735</v>
      </c>
      <c r="G429" s="315" t="s">
        <v>1736</v>
      </c>
      <c r="H429" s="906">
        <v>1</v>
      </c>
      <c r="I429" s="315" t="s">
        <v>1737</v>
      </c>
      <c r="J429" s="315" t="s">
        <v>1738</v>
      </c>
      <c r="K429" s="315" t="s">
        <v>1647</v>
      </c>
      <c r="L429" s="315" t="s">
        <v>1662</v>
      </c>
      <c r="M429" s="315" t="s">
        <v>1647</v>
      </c>
      <c r="N429" s="315" t="s">
        <v>1662</v>
      </c>
      <c r="O429" s="315" t="s">
        <v>1737</v>
      </c>
      <c r="P429" s="906" t="s">
        <v>256</v>
      </c>
      <c r="Q429" s="906" t="s">
        <v>603</v>
      </c>
      <c r="R429" s="906" t="s">
        <v>1339</v>
      </c>
    </row>
    <row r="430" spans="2:18" ht="36">
      <c r="B430" s="866" t="s">
        <v>1640</v>
      </c>
      <c r="C430" s="466">
        <v>4216006669</v>
      </c>
      <c r="D430" s="315" t="s">
        <v>1739</v>
      </c>
      <c r="E430" s="1031" t="s">
        <v>1740</v>
      </c>
      <c r="F430" s="437" t="s">
        <v>1741</v>
      </c>
      <c r="G430" s="315" t="s">
        <v>1742</v>
      </c>
      <c r="H430" s="906">
        <v>1</v>
      </c>
      <c r="I430" s="315" t="s">
        <v>1743</v>
      </c>
      <c r="J430" s="315" t="s">
        <v>1744</v>
      </c>
      <c r="K430" s="315" t="s">
        <v>1647</v>
      </c>
      <c r="L430" s="315" t="s">
        <v>1745</v>
      </c>
      <c r="M430" s="315" t="s">
        <v>1647</v>
      </c>
      <c r="N430" s="315" t="s">
        <v>1745</v>
      </c>
      <c r="O430" s="315" t="s">
        <v>1743</v>
      </c>
      <c r="P430" s="906" t="s">
        <v>1676</v>
      </c>
      <c r="Q430" s="906" t="s">
        <v>603</v>
      </c>
      <c r="R430" s="906" t="s">
        <v>1339</v>
      </c>
    </row>
    <row r="431" spans="2:18" ht="36">
      <c r="B431" s="866" t="s">
        <v>1640</v>
      </c>
      <c r="C431" s="466">
        <v>4216006669</v>
      </c>
      <c r="D431" s="315" t="s">
        <v>1746</v>
      </c>
      <c r="E431" s="1031" t="s">
        <v>1747</v>
      </c>
      <c r="F431" s="437" t="s">
        <v>1748</v>
      </c>
      <c r="G431" s="315" t="s">
        <v>1749</v>
      </c>
      <c r="H431" s="906">
        <v>1</v>
      </c>
      <c r="I431" s="315" t="s">
        <v>1750</v>
      </c>
      <c r="J431" s="315" t="s">
        <v>1751</v>
      </c>
      <c r="K431" s="315" t="s">
        <v>1647</v>
      </c>
      <c r="L431" s="315" t="s">
        <v>1752</v>
      </c>
      <c r="M431" s="315" t="s">
        <v>1647</v>
      </c>
      <c r="N431" s="315" t="s">
        <v>1752</v>
      </c>
      <c r="O431" s="315" t="s">
        <v>1750</v>
      </c>
      <c r="P431" s="906" t="s">
        <v>256</v>
      </c>
      <c r="Q431" s="906" t="s">
        <v>603</v>
      </c>
      <c r="R431" s="906" t="s">
        <v>1339</v>
      </c>
    </row>
    <row r="432" spans="2:18" ht="36">
      <c r="B432" s="866" t="s">
        <v>1640</v>
      </c>
      <c r="C432" s="466">
        <v>4216006669</v>
      </c>
      <c r="D432" s="315" t="s">
        <v>1753</v>
      </c>
      <c r="E432" s="1031" t="s">
        <v>1754</v>
      </c>
      <c r="F432" s="437" t="s">
        <v>1755</v>
      </c>
      <c r="G432" s="315" t="s">
        <v>1756</v>
      </c>
      <c r="H432" s="906">
        <v>1</v>
      </c>
      <c r="I432" s="315" t="s">
        <v>1757</v>
      </c>
      <c r="J432" s="315" t="s">
        <v>1758</v>
      </c>
      <c r="K432" s="315" t="s">
        <v>1647</v>
      </c>
      <c r="L432" s="315" t="s">
        <v>1759</v>
      </c>
      <c r="M432" s="315" t="s">
        <v>1647</v>
      </c>
      <c r="N432" s="315" t="s">
        <v>1759</v>
      </c>
      <c r="O432" s="315" t="s">
        <v>1757</v>
      </c>
      <c r="P432" s="906" t="s">
        <v>256</v>
      </c>
      <c r="Q432" s="906" t="s">
        <v>603</v>
      </c>
      <c r="R432" s="906" t="s">
        <v>1339</v>
      </c>
    </row>
    <row r="433" spans="2:18" ht="36">
      <c r="B433" s="866" t="s">
        <v>1640</v>
      </c>
      <c r="C433" s="466">
        <v>4216006669</v>
      </c>
      <c r="D433" s="492" t="s">
        <v>1760</v>
      </c>
      <c r="E433" s="1031" t="s">
        <v>1761</v>
      </c>
      <c r="F433" s="437" t="s">
        <v>1762</v>
      </c>
      <c r="G433" s="315" t="s">
        <v>1763</v>
      </c>
      <c r="H433" s="906">
        <v>1</v>
      </c>
      <c r="I433" s="315" t="s">
        <v>1764</v>
      </c>
      <c r="J433" s="315" t="s">
        <v>1765</v>
      </c>
      <c r="K433" s="315" t="s">
        <v>1647</v>
      </c>
      <c r="L433" s="315" t="s">
        <v>1766</v>
      </c>
      <c r="M433" s="315" t="s">
        <v>1647</v>
      </c>
      <c r="N433" s="315" t="s">
        <v>1766</v>
      </c>
      <c r="O433" s="315" t="s">
        <v>1764</v>
      </c>
      <c r="P433" s="906" t="s">
        <v>1676</v>
      </c>
      <c r="Q433" s="906" t="s">
        <v>603</v>
      </c>
      <c r="R433" s="906" t="s">
        <v>1339</v>
      </c>
    </row>
    <row r="434" spans="2:18" ht="36">
      <c r="B434" s="866" t="s">
        <v>1640</v>
      </c>
      <c r="C434" s="466">
        <v>4216006669</v>
      </c>
      <c r="D434" s="315" t="s">
        <v>1767</v>
      </c>
      <c r="E434" s="1031" t="s">
        <v>1768</v>
      </c>
      <c r="F434" s="437" t="s">
        <v>1769</v>
      </c>
      <c r="G434" s="315" t="s">
        <v>1770</v>
      </c>
      <c r="H434" s="906">
        <v>1</v>
      </c>
      <c r="I434" s="315" t="s">
        <v>1771</v>
      </c>
      <c r="J434" s="315" t="s">
        <v>1772</v>
      </c>
      <c r="K434" s="315" t="s">
        <v>1647</v>
      </c>
      <c r="L434" s="315" t="s">
        <v>1773</v>
      </c>
      <c r="M434" s="315" t="s">
        <v>1647</v>
      </c>
      <c r="N434" s="315" t="s">
        <v>1773</v>
      </c>
      <c r="O434" s="315" t="s">
        <v>1771</v>
      </c>
      <c r="P434" s="906" t="s">
        <v>1676</v>
      </c>
      <c r="Q434" s="906" t="s">
        <v>603</v>
      </c>
      <c r="R434" s="906" t="s">
        <v>1339</v>
      </c>
    </row>
    <row r="435" spans="2:18" ht="36">
      <c r="B435" s="866" t="s">
        <v>1640</v>
      </c>
      <c r="C435" s="466">
        <v>4216006669</v>
      </c>
      <c r="D435" s="315" t="s">
        <v>1774</v>
      </c>
      <c r="E435" s="1031" t="s">
        <v>1775</v>
      </c>
      <c r="F435" s="437" t="s">
        <v>1776</v>
      </c>
      <c r="G435" s="315" t="s">
        <v>1777</v>
      </c>
      <c r="H435" s="906">
        <v>1</v>
      </c>
      <c r="I435" s="315" t="s">
        <v>1778</v>
      </c>
      <c r="J435" s="315" t="s">
        <v>1779</v>
      </c>
      <c r="K435" s="315" t="s">
        <v>1647</v>
      </c>
      <c r="L435" s="315" t="s">
        <v>1780</v>
      </c>
      <c r="M435" s="315" t="s">
        <v>1647</v>
      </c>
      <c r="N435" s="315" t="s">
        <v>1780</v>
      </c>
      <c r="O435" s="315" t="s">
        <v>1778</v>
      </c>
      <c r="P435" s="906" t="s">
        <v>256</v>
      </c>
      <c r="Q435" s="906" t="s">
        <v>345</v>
      </c>
      <c r="R435" s="906" t="s">
        <v>1339</v>
      </c>
    </row>
    <row r="436" spans="2:18" ht="36">
      <c r="B436" s="866" t="s">
        <v>1640</v>
      </c>
      <c r="C436" s="466">
        <v>4216006669</v>
      </c>
      <c r="D436" s="315" t="s">
        <v>1781</v>
      </c>
      <c r="E436" s="1031" t="s">
        <v>1782</v>
      </c>
      <c r="F436" s="437" t="s">
        <v>1783</v>
      </c>
      <c r="G436" s="315" t="s">
        <v>1784</v>
      </c>
      <c r="H436" s="906">
        <v>1</v>
      </c>
      <c r="I436" s="315" t="s">
        <v>1785</v>
      </c>
      <c r="J436" s="315" t="s">
        <v>1786</v>
      </c>
      <c r="K436" s="315" t="s">
        <v>421</v>
      </c>
      <c r="L436" s="315" t="s">
        <v>1787</v>
      </c>
      <c r="M436" s="315" t="s">
        <v>421</v>
      </c>
      <c r="N436" s="315" t="s">
        <v>1787</v>
      </c>
      <c r="O436" s="315" t="s">
        <v>1785</v>
      </c>
      <c r="P436" s="906" t="s">
        <v>256</v>
      </c>
      <c r="Q436" s="906" t="s">
        <v>603</v>
      </c>
      <c r="R436" s="906" t="s">
        <v>1339</v>
      </c>
    </row>
    <row r="437" spans="2:18" ht="36">
      <c r="B437" s="866" t="s">
        <v>1640</v>
      </c>
      <c r="C437" s="466">
        <v>4216006669</v>
      </c>
      <c r="D437" s="315" t="s">
        <v>1788</v>
      </c>
      <c r="E437" s="1031" t="s">
        <v>1789</v>
      </c>
      <c r="F437" s="437" t="s">
        <v>1790</v>
      </c>
      <c r="G437" s="315" t="s">
        <v>1791</v>
      </c>
      <c r="H437" s="906">
        <v>1</v>
      </c>
      <c r="I437" s="315" t="s">
        <v>1792</v>
      </c>
      <c r="J437" s="315" t="s">
        <v>1793</v>
      </c>
      <c r="K437" s="315" t="s">
        <v>421</v>
      </c>
      <c r="L437" s="315" t="s">
        <v>1794</v>
      </c>
      <c r="M437" s="315" t="s">
        <v>421</v>
      </c>
      <c r="N437" s="315" t="s">
        <v>1794</v>
      </c>
      <c r="O437" s="315" t="s">
        <v>1792</v>
      </c>
      <c r="P437" s="906" t="s">
        <v>256</v>
      </c>
      <c r="Q437" s="906" t="s">
        <v>603</v>
      </c>
      <c r="R437" s="906" t="s">
        <v>1339</v>
      </c>
    </row>
    <row r="438" spans="2:18" ht="36">
      <c r="B438" s="866" t="s">
        <v>1640</v>
      </c>
      <c r="C438" s="466">
        <v>4216006669</v>
      </c>
      <c r="D438" s="906" t="s">
        <v>1795</v>
      </c>
      <c r="E438" s="1031" t="s">
        <v>1796</v>
      </c>
      <c r="F438" s="437" t="s">
        <v>1797</v>
      </c>
      <c r="G438" s="315" t="s">
        <v>1798</v>
      </c>
      <c r="H438" s="906">
        <v>1</v>
      </c>
      <c r="I438" s="315" t="s">
        <v>1799</v>
      </c>
      <c r="J438" s="315" t="s">
        <v>1800</v>
      </c>
      <c r="K438" s="315" t="s">
        <v>421</v>
      </c>
      <c r="L438" s="315" t="s">
        <v>1801</v>
      </c>
      <c r="M438" s="315" t="s">
        <v>421</v>
      </c>
      <c r="N438" s="315" t="s">
        <v>1801</v>
      </c>
      <c r="O438" s="315" t="s">
        <v>1799</v>
      </c>
      <c r="P438" s="906" t="s">
        <v>1676</v>
      </c>
      <c r="Q438" s="906" t="s">
        <v>603</v>
      </c>
      <c r="R438" s="906" t="s">
        <v>1339</v>
      </c>
    </row>
    <row r="439" spans="2:18" ht="36">
      <c r="B439" s="866" t="s">
        <v>1640</v>
      </c>
      <c r="C439" s="466">
        <v>4216006669</v>
      </c>
      <c r="D439" s="315" t="s">
        <v>1802</v>
      </c>
      <c r="E439" s="1031" t="s">
        <v>1803</v>
      </c>
      <c r="F439" s="437" t="s">
        <v>1804</v>
      </c>
      <c r="G439" s="315" t="s">
        <v>1805</v>
      </c>
      <c r="H439" s="906">
        <v>1</v>
      </c>
      <c r="I439" s="315" t="s">
        <v>1806</v>
      </c>
      <c r="J439" s="315" t="s">
        <v>1807</v>
      </c>
      <c r="K439" s="315" t="s">
        <v>421</v>
      </c>
      <c r="L439" s="315" t="s">
        <v>1808</v>
      </c>
      <c r="M439" s="315" t="s">
        <v>421</v>
      </c>
      <c r="N439" s="315" t="s">
        <v>1808</v>
      </c>
      <c r="O439" s="315" t="s">
        <v>1806</v>
      </c>
      <c r="P439" s="906" t="s">
        <v>256</v>
      </c>
      <c r="Q439" s="906" t="s">
        <v>345</v>
      </c>
      <c r="R439" s="906" t="s">
        <v>1339</v>
      </c>
    </row>
    <row r="440" spans="2:18" ht="45">
      <c r="B440" s="866" t="s">
        <v>1640</v>
      </c>
      <c r="C440" s="466">
        <v>4216006669</v>
      </c>
      <c r="D440" s="315" t="s">
        <v>1809</v>
      </c>
      <c r="E440" s="1031" t="s">
        <v>1810</v>
      </c>
      <c r="F440" s="437" t="s">
        <v>1811</v>
      </c>
      <c r="G440" s="315" t="s">
        <v>1812</v>
      </c>
      <c r="H440" s="906">
        <v>1</v>
      </c>
      <c r="I440" s="315" t="s">
        <v>1813</v>
      </c>
      <c r="J440" s="315" t="s">
        <v>1814</v>
      </c>
      <c r="K440" s="315" t="s">
        <v>421</v>
      </c>
      <c r="L440" s="315" t="s">
        <v>1815</v>
      </c>
      <c r="M440" s="315" t="s">
        <v>421</v>
      </c>
      <c r="N440" s="315" t="s">
        <v>1815</v>
      </c>
      <c r="O440" s="315" t="s">
        <v>1813</v>
      </c>
      <c r="P440" s="906" t="s">
        <v>1676</v>
      </c>
      <c r="Q440" s="906" t="s">
        <v>603</v>
      </c>
      <c r="R440" s="906" t="s">
        <v>1339</v>
      </c>
    </row>
    <row r="441" spans="2:18" ht="36">
      <c r="B441" s="866" t="s">
        <v>1640</v>
      </c>
      <c r="C441" s="466">
        <v>4216006669</v>
      </c>
      <c r="D441" s="315" t="s">
        <v>1816</v>
      </c>
      <c r="E441" s="1031" t="s">
        <v>1817</v>
      </c>
      <c r="F441" s="437" t="s">
        <v>1818</v>
      </c>
      <c r="G441" s="315" t="s">
        <v>1819</v>
      </c>
      <c r="H441" s="906">
        <v>1</v>
      </c>
      <c r="I441" s="315" t="s">
        <v>1820</v>
      </c>
      <c r="J441" s="315" t="s">
        <v>1821</v>
      </c>
      <c r="K441" s="315" t="s">
        <v>421</v>
      </c>
      <c r="L441" s="315" t="s">
        <v>1822</v>
      </c>
      <c r="M441" s="315" t="s">
        <v>421</v>
      </c>
      <c r="N441" s="315" t="s">
        <v>1822</v>
      </c>
      <c r="O441" s="315" t="s">
        <v>1820</v>
      </c>
      <c r="P441" s="906" t="s">
        <v>256</v>
      </c>
      <c r="Q441" s="906" t="s">
        <v>345</v>
      </c>
      <c r="R441" s="906" t="s">
        <v>1339</v>
      </c>
    </row>
    <row r="442" spans="2:18" ht="45">
      <c r="B442" s="866" t="s">
        <v>1640</v>
      </c>
      <c r="C442" s="466">
        <v>4216006669</v>
      </c>
      <c r="D442" s="315" t="s">
        <v>1823</v>
      </c>
      <c r="E442" s="1031" t="s">
        <v>1824</v>
      </c>
      <c r="F442" s="437" t="s">
        <v>1825</v>
      </c>
      <c r="G442" s="315" t="s">
        <v>1826</v>
      </c>
      <c r="H442" s="906">
        <v>1</v>
      </c>
      <c r="I442" s="315" t="s">
        <v>1827</v>
      </c>
      <c r="J442" s="315" t="s">
        <v>1828</v>
      </c>
      <c r="K442" s="315" t="s">
        <v>421</v>
      </c>
      <c r="L442" s="315" t="s">
        <v>1829</v>
      </c>
      <c r="M442" s="315" t="s">
        <v>421</v>
      </c>
      <c r="N442" s="315" t="s">
        <v>1829</v>
      </c>
      <c r="O442" s="315" t="s">
        <v>1827</v>
      </c>
      <c r="P442" s="906" t="s">
        <v>1676</v>
      </c>
      <c r="Q442" s="906" t="s">
        <v>603</v>
      </c>
      <c r="R442" s="906" t="s">
        <v>1339</v>
      </c>
    </row>
    <row r="443" spans="2:18" ht="36">
      <c r="B443" s="866" t="s">
        <v>1640</v>
      </c>
      <c r="C443" s="466">
        <v>4216006669</v>
      </c>
      <c r="D443" s="315" t="s">
        <v>1830</v>
      </c>
      <c r="E443" s="1031" t="s">
        <v>1831</v>
      </c>
      <c r="F443" s="437" t="s">
        <v>1832</v>
      </c>
      <c r="G443" s="315" t="s">
        <v>1833</v>
      </c>
      <c r="H443" s="906">
        <v>1</v>
      </c>
      <c r="I443" s="315" t="s">
        <v>1834</v>
      </c>
      <c r="J443" s="315" t="s">
        <v>1835</v>
      </c>
      <c r="K443" s="315" t="s">
        <v>421</v>
      </c>
      <c r="L443" s="315" t="s">
        <v>1836</v>
      </c>
      <c r="M443" s="315" t="s">
        <v>421</v>
      </c>
      <c r="N443" s="315" t="s">
        <v>1836</v>
      </c>
      <c r="O443" s="315" t="s">
        <v>1834</v>
      </c>
      <c r="P443" s="906" t="s">
        <v>256</v>
      </c>
      <c r="Q443" s="906" t="s">
        <v>345</v>
      </c>
      <c r="R443" s="906" t="s">
        <v>1339</v>
      </c>
    </row>
    <row r="444" spans="2:18" ht="36">
      <c r="B444" s="866" t="s">
        <v>1640</v>
      </c>
      <c r="C444" s="466">
        <v>4216006669</v>
      </c>
      <c r="D444" s="315" t="s">
        <v>1837</v>
      </c>
      <c r="E444" s="1031" t="s">
        <v>1838</v>
      </c>
      <c r="F444" s="437" t="s">
        <v>1839</v>
      </c>
      <c r="G444" s="315" t="s">
        <v>1840</v>
      </c>
      <c r="H444" s="906">
        <v>1</v>
      </c>
      <c r="I444" s="315" t="s">
        <v>1841</v>
      </c>
      <c r="J444" s="315" t="s">
        <v>1842</v>
      </c>
      <c r="K444" s="315" t="s">
        <v>421</v>
      </c>
      <c r="L444" s="315" t="s">
        <v>1843</v>
      </c>
      <c r="M444" s="315" t="s">
        <v>421</v>
      </c>
      <c r="N444" s="315" t="s">
        <v>1843</v>
      </c>
      <c r="O444" s="315" t="s">
        <v>1841</v>
      </c>
      <c r="P444" s="906" t="s">
        <v>256</v>
      </c>
      <c r="Q444" s="906" t="s">
        <v>345</v>
      </c>
      <c r="R444" s="906" t="s">
        <v>1339</v>
      </c>
    </row>
    <row r="445" spans="2:18" ht="36">
      <c r="B445" s="866" t="s">
        <v>1640</v>
      </c>
      <c r="C445" s="466">
        <v>4216006669</v>
      </c>
      <c r="D445" s="315" t="s">
        <v>1844</v>
      </c>
      <c r="E445" s="1031" t="s">
        <v>1845</v>
      </c>
      <c r="F445" s="437" t="s">
        <v>1846</v>
      </c>
      <c r="G445" s="315" t="s">
        <v>1847</v>
      </c>
      <c r="H445" s="906">
        <v>1</v>
      </c>
      <c r="I445" s="315" t="s">
        <v>1848</v>
      </c>
      <c r="J445" s="315" t="s">
        <v>1849</v>
      </c>
      <c r="K445" s="315" t="s">
        <v>421</v>
      </c>
      <c r="L445" s="315" t="s">
        <v>1850</v>
      </c>
      <c r="M445" s="315" t="s">
        <v>421</v>
      </c>
      <c r="N445" s="315" t="s">
        <v>1850</v>
      </c>
      <c r="O445" s="315" t="s">
        <v>1848</v>
      </c>
      <c r="P445" s="906" t="s">
        <v>1676</v>
      </c>
      <c r="Q445" s="906" t="s">
        <v>603</v>
      </c>
      <c r="R445" s="906" t="s">
        <v>1339</v>
      </c>
    </row>
    <row r="446" spans="2:18" ht="36">
      <c r="B446" s="866" t="s">
        <v>1640</v>
      </c>
      <c r="C446" s="466">
        <v>4216006669</v>
      </c>
      <c r="D446" s="315" t="s">
        <v>1851</v>
      </c>
      <c r="E446" s="1031" t="s">
        <v>1852</v>
      </c>
      <c r="F446" s="437" t="s">
        <v>1853</v>
      </c>
      <c r="G446" s="315" t="s">
        <v>1854</v>
      </c>
      <c r="H446" s="906">
        <v>1</v>
      </c>
      <c r="I446" s="315" t="s">
        <v>1855</v>
      </c>
      <c r="J446" s="315" t="s">
        <v>1856</v>
      </c>
      <c r="K446" s="315" t="s">
        <v>421</v>
      </c>
      <c r="L446" s="315" t="s">
        <v>1857</v>
      </c>
      <c r="M446" s="315" t="s">
        <v>421</v>
      </c>
      <c r="N446" s="315" t="s">
        <v>1857</v>
      </c>
      <c r="O446" s="315" t="s">
        <v>1855</v>
      </c>
      <c r="P446" s="906" t="s">
        <v>1676</v>
      </c>
      <c r="Q446" s="906" t="s">
        <v>603</v>
      </c>
      <c r="R446" s="906" t="s">
        <v>1339</v>
      </c>
    </row>
    <row r="447" spans="2:18" ht="36">
      <c r="B447" s="866" t="s">
        <v>1640</v>
      </c>
      <c r="C447" s="466">
        <v>4216006669</v>
      </c>
      <c r="D447" s="315" t="s">
        <v>1858</v>
      </c>
      <c r="E447" s="315" t="s">
        <v>1859</v>
      </c>
      <c r="F447" s="315">
        <v>4218008340</v>
      </c>
      <c r="G447" s="315" t="s">
        <v>1860</v>
      </c>
      <c r="H447" s="906">
        <v>1</v>
      </c>
      <c r="I447" s="315" t="s">
        <v>1861</v>
      </c>
      <c r="J447" s="504" t="s">
        <v>1862</v>
      </c>
      <c r="K447" s="315" t="s">
        <v>421</v>
      </c>
      <c r="L447" s="315" t="s">
        <v>1863</v>
      </c>
      <c r="M447" s="315" t="s">
        <v>446</v>
      </c>
      <c r="N447" s="315" t="s">
        <v>1864</v>
      </c>
      <c r="O447" s="315" t="s">
        <v>1861</v>
      </c>
      <c r="P447" s="315" t="s">
        <v>256</v>
      </c>
      <c r="Q447" s="906" t="s">
        <v>345</v>
      </c>
      <c r="R447" s="906" t="s">
        <v>1339</v>
      </c>
    </row>
    <row r="448" spans="2:18" ht="96">
      <c r="B448" s="683" t="s">
        <v>2053</v>
      </c>
      <c r="C448" s="1032" t="s">
        <v>801</v>
      </c>
      <c r="D448" s="1033" t="s">
        <v>2054</v>
      </c>
      <c r="E448" s="683" t="s">
        <v>2055</v>
      </c>
      <c r="F448" s="1034">
        <v>4221013326</v>
      </c>
      <c r="G448" s="683" t="s">
        <v>2056</v>
      </c>
      <c r="H448" s="1035">
        <v>1</v>
      </c>
      <c r="I448" s="155" t="s">
        <v>2057</v>
      </c>
      <c r="J448" s="1028" t="s">
        <v>2058</v>
      </c>
      <c r="K448" s="683" t="s">
        <v>421</v>
      </c>
      <c r="L448" s="834" t="s">
        <v>2059</v>
      </c>
      <c r="M448" s="683" t="s">
        <v>421</v>
      </c>
      <c r="N448" s="834" t="s">
        <v>2059</v>
      </c>
      <c r="O448" s="155" t="s">
        <v>2057</v>
      </c>
      <c r="P448" s="1036" t="s">
        <v>422</v>
      </c>
      <c r="Q448" s="1035" t="s">
        <v>603</v>
      </c>
      <c r="R448" s="1035" t="s">
        <v>2060</v>
      </c>
    </row>
    <row r="449" spans="2:18" ht="72">
      <c r="B449" s="683" t="s">
        <v>2053</v>
      </c>
      <c r="C449" s="1032" t="s">
        <v>801</v>
      </c>
      <c r="D449" s="1033" t="s">
        <v>2061</v>
      </c>
      <c r="E449" s="147" t="s">
        <v>2062</v>
      </c>
      <c r="F449" s="1034">
        <v>4219004155</v>
      </c>
      <c r="G449" s="683" t="s">
        <v>2063</v>
      </c>
      <c r="H449" s="1035">
        <v>1</v>
      </c>
      <c r="I449" s="155" t="s">
        <v>2064</v>
      </c>
      <c r="J449" s="1028" t="s">
        <v>2065</v>
      </c>
      <c r="K449" s="683" t="s">
        <v>421</v>
      </c>
      <c r="L449" s="834" t="s">
        <v>2066</v>
      </c>
      <c r="M449" s="683" t="s">
        <v>421</v>
      </c>
      <c r="N449" s="834" t="s">
        <v>2066</v>
      </c>
      <c r="O449" s="155" t="s">
        <v>2064</v>
      </c>
      <c r="P449" s="1036" t="s">
        <v>422</v>
      </c>
      <c r="Q449" s="1035" t="s">
        <v>603</v>
      </c>
      <c r="R449" s="1035" t="s">
        <v>2060</v>
      </c>
    </row>
    <row r="450" spans="2:18" ht="72">
      <c r="B450" s="683" t="s">
        <v>2053</v>
      </c>
      <c r="C450" s="1032" t="s">
        <v>801</v>
      </c>
      <c r="D450" s="1033" t="s">
        <v>2067</v>
      </c>
      <c r="E450" s="683" t="s">
        <v>2068</v>
      </c>
      <c r="F450" s="1034">
        <v>4219004162</v>
      </c>
      <c r="G450" s="683" t="s">
        <v>2069</v>
      </c>
      <c r="H450" s="1035">
        <v>1</v>
      </c>
      <c r="I450" s="870" t="s">
        <v>2070</v>
      </c>
      <c r="J450" s="1028" t="s">
        <v>2071</v>
      </c>
      <c r="K450" s="683" t="s">
        <v>421</v>
      </c>
      <c r="L450" s="834" t="s">
        <v>2072</v>
      </c>
      <c r="M450" s="683" t="s">
        <v>421</v>
      </c>
      <c r="N450" s="834" t="s">
        <v>2072</v>
      </c>
      <c r="O450" s="870" t="s">
        <v>2070</v>
      </c>
      <c r="P450" s="1036" t="s">
        <v>422</v>
      </c>
      <c r="Q450" s="1035" t="s">
        <v>603</v>
      </c>
      <c r="R450" s="1035" t="s">
        <v>2060</v>
      </c>
    </row>
    <row r="451" spans="2:18" ht="72">
      <c r="B451" s="683" t="s">
        <v>2053</v>
      </c>
      <c r="C451" s="1032" t="s">
        <v>801</v>
      </c>
      <c r="D451" s="1033" t="s">
        <v>2073</v>
      </c>
      <c r="E451" s="683" t="s">
        <v>2074</v>
      </c>
      <c r="F451" s="1034">
        <v>4219004187</v>
      </c>
      <c r="G451" s="683" t="s">
        <v>2075</v>
      </c>
      <c r="H451" s="1035">
        <v>1</v>
      </c>
      <c r="I451" s="870" t="s">
        <v>2076</v>
      </c>
      <c r="J451" s="1028" t="s">
        <v>2077</v>
      </c>
      <c r="K451" s="683" t="s">
        <v>421</v>
      </c>
      <c r="L451" s="834" t="s">
        <v>2078</v>
      </c>
      <c r="M451" s="683" t="s">
        <v>421</v>
      </c>
      <c r="N451" s="834" t="s">
        <v>2078</v>
      </c>
      <c r="O451" s="870" t="s">
        <v>2076</v>
      </c>
      <c r="P451" s="1036" t="s">
        <v>422</v>
      </c>
      <c r="Q451" s="1035" t="s">
        <v>603</v>
      </c>
      <c r="R451" s="1035" t="s">
        <v>2060</v>
      </c>
    </row>
    <row r="452" spans="2:18" ht="72">
      <c r="B452" s="683" t="s">
        <v>2053</v>
      </c>
      <c r="C452" s="1032" t="s">
        <v>801</v>
      </c>
      <c r="D452" s="1033" t="s">
        <v>2079</v>
      </c>
      <c r="E452" s="683" t="s">
        <v>2080</v>
      </c>
      <c r="F452" s="1034">
        <v>4219004194</v>
      </c>
      <c r="G452" s="683" t="s">
        <v>2081</v>
      </c>
      <c r="H452" s="1035">
        <v>1</v>
      </c>
      <c r="I452" s="870" t="s">
        <v>2082</v>
      </c>
      <c r="J452" s="1028" t="s">
        <v>2083</v>
      </c>
      <c r="K452" s="683" t="s">
        <v>421</v>
      </c>
      <c r="L452" s="834" t="s">
        <v>2084</v>
      </c>
      <c r="M452" s="683" t="s">
        <v>421</v>
      </c>
      <c r="N452" s="834" t="s">
        <v>2084</v>
      </c>
      <c r="O452" s="870" t="s">
        <v>2082</v>
      </c>
      <c r="P452" s="1036" t="s">
        <v>422</v>
      </c>
      <c r="Q452" s="1035" t="s">
        <v>603</v>
      </c>
      <c r="R452" s="1035" t="s">
        <v>2060</v>
      </c>
    </row>
    <row r="453" spans="2:18" ht="72">
      <c r="B453" s="683" t="s">
        <v>2053</v>
      </c>
      <c r="C453" s="1032" t="s">
        <v>801</v>
      </c>
      <c r="D453" s="1033" t="s">
        <v>2085</v>
      </c>
      <c r="E453" s="683" t="s">
        <v>2086</v>
      </c>
      <c r="F453" s="1034">
        <v>4219004204</v>
      </c>
      <c r="G453" s="683" t="s">
        <v>2087</v>
      </c>
      <c r="H453" s="1035">
        <v>1</v>
      </c>
      <c r="I453" s="870" t="s">
        <v>2088</v>
      </c>
      <c r="J453" s="1028" t="s">
        <v>2089</v>
      </c>
      <c r="K453" s="683" t="s">
        <v>2090</v>
      </c>
      <c r="L453" s="834" t="s">
        <v>2091</v>
      </c>
      <c r="M453" s="683" t="s">
        <v>2090</v>
      </c>
      <c r="N453" s="834" t="s">
        <v>2091</v>
      </c>
      <c r="O453" s="870" t="s">
        <v>2088</v>
      </c>
      <c r="P453" s="1036" t="s">
        <v>422</v>
      </c>
      <c r="Q453" s="1035" t="s">
        <v>603</v>
      </c>
      <c r="R453" s="1035" t="s">
        <v>2060</v>
      </c>
    </row>
    <row r="454" spans="2:18" ht="72">
      <c r="B454" s="683" t="s">
        <v>2053</v>
      </c>
      <c r="C454" s="1032" t="s">
        <v>801</v>
      </c>
      <c r="D454" s="1033" t="s">
        <v>2092</v>
      </c>
      <c r="E454" s="683" t="s">
        <v>2093</v>
      </c>
      <c r="F454" s="1034">
        <v>4219004236</v>
      </c>
      <c r="G454" s="683" t="s">
        <v>2094</v>
      </c>
      <c r="H454" s="1035">
        <v>1</v>
      </c>
      <c r="I454" s="870" t="s">
        <v>2095</v>
      </c>
      <c r="J454" s="1028" t="s">
        <v>2096</v>
      </c>
      <c r="K454" s="683" t="s">
        <v>421</v>
      </c>
      <c r="L454" s="834" t="s">
        <v>2097</v>
      </c>
      <c r="M454" s="683" t="s">
        <v>421</v>
      </c>
      <c r="N454" s="834" t="s">
        <v>2097</v>
      </c>
      <c r="O454" s="870" t="s">
        <v>2095</v>
      </c>
      <c r="P454" s="1036" t="s">
        <v>422</v>
      </c>
      <c r="Q454" s="1035" t="s">
        <v>603</v>
      </c>
      <c r="R454" s="1035" t="s">
        <v>2060</v>
      </c>
    </row>
    <row r="455" spans="2:18" ht="132">
      <c r="B455" s="683" t="s">
        <v>2053</v>
      </c>
      <c r="C455" s="1032" t="s">
        <v>801</v>
      </c>
      <c r="D455" s="1033" t="s">
        <v>2098</v>
      </c>
      <c r="E455" s="683" t="s">
        <v>2099</v>
      </c>
      <c r="F455" s="1034">
        <v>4221013301</v>
      </c>
      <c r="G455" s="683" t="s">
        <v>2100</v>
      </c>
      <c r="H455" s="1035">
        <v>1</v>
      </c>
      <c r="I455" s="870" t="s">
        <v>2101</v>
      </c>
      <c r="J455" s="1028" t="s">
        <v>2102</v>
      </c>
      <c r="K455" s="683" t="s">
        <v>807</v>
      </c>
      <c r="L455" s="834" t="s">
        <v>2103</v>
      </c>
      <c r="M455" s="683" t="s">
        <v>807</v>
      </c>
      <c r="N455" s="834" t="s">
        <v>2103</v>
      </c>
      <c r="O455" s="870" t="s">
        <v>2101</v>
      </c>
      <c r="P455" s="1036" t="s">
        <v>422</v>
      </c>
      <c r="Q455" s="1035" t="s">
        <v>603</v>
      </c>
      <c r="R455" s="1035" t="s">
        <v>2060</v>
      </c>
    </row>
    <row r="456" spans="2:18" ht="72">
      <c r="B456" s="683" t="s">
        <v>2053</v>
      </c>
      <c r="C456" s="1032" t="s">
        <v>801</v>
      </c>
      <c r="D456" s="1033" t="s">
        <v>2104</v>
      </c>
      <c r="E456" s="683" t="s">
        <v>2105</v>
      </c>
      <c r="F456" s="1034">
        <v>4219004243</v>
      </c>
      <c r="G456" s="683" t="s">
        <v>2106</v>
      </c>
      <c r="H456" s="1035">
        <v>1</v>
      </c>
      <c r="I456" s="870" t="s">
        <v>2107</v>
      </c>
      <c r="J456" s="1028" t="s">
        <v>2108</v>
      </c>
      <c r="K456" s="683" t="s">
        <v>421</v>
      </c>
      <c r="L456" s="834" t="s">
        <v>2109</v>
      </c>
      <c r="M456" s="683" t="s">
        <v>421</v>
      </c>
      <c r="N456" s="834" t="s">
        <v>2109</v>
      </c>
      <c r="O456" s="870" t="s">
        <v>2107</v>
      </c>
      <c r="P456" s="1036" t="s">
        <v>422</v>
      </c>
      <c r="Q456" s="1035" t="s">
        <v>603</v>
      </c>
      <c r="R456" s="1035" t="s">
        <v>2060</v>
      </c>
    </row>
    <row r="457" spans="2:18" ht="72">
      <c r="B457" s="683" t="s">
        <v>2053</v>
      </c>
      <c r="C457" s="1032" t="s">
        <v>801</v>
      </c>
      <c r="D457" s="1033" t="s">
        <v>2110</v>
      </c>
      <c r="E457" s="683" t="s">
        <v>2111</v>
      </c>
      <c r="F457" s="1034">
        <v>4219004268</v>
      </c>
      <c r="G457" s="683" t="s">
        <v>2112</v>
      </c>
      <c r="H457" s="1035">
        <v>1</v>
      </c>
      <c r="I457" s="870" t="s">
        <v>2113</v>
      </c>
      <c r="J457" s="1028" t="s">
        <v>2114</v>
      </c>
      <c r="K457" s="683" t="s">
        <v>421</v>
      </c>
      <c r="L457" s="834" t="s">
        <v>2115</v>
      </c>
      <c r="M457" s="683" t="s">
        <v>421</v>
      </c>
      <c r="N457" s="834" t="s">
        <v>2115</v>
      </c>
      <c r="O457" s="870" t="s">
        <v>2113</v>
      </c>
      <c r="P457" s="1036" t="s">
        <v>422</v>
      </c>
      <c r="Q457" s="1035" t="s">
        <v>603</v>
      </c>
      <c r="R457" s="1035" t="s">
        <v>2060</v>
      </c>
    </row>
    <row r="458" spans="2:18" ht="72">
      <c r="B458" s="683" t="s">
        <v>2053</v>
      </c>
      <c r="C458" s="1032" t="s">
        <v>801</v>
      </c>
      <c r="D458" s="1033" t="s">
        <v>2116</v>
      </c>
      <c r="E458" s="683" t="s">
        <v>2117</v>
      </c>
      <c r="F458" s="1034">
        <v>4219004290</v>
      </c>
      <c r="G458" s="683" t="s">
        <v>2118</v>
      </c>
      <c r="H458" s="1035">
        <v>1</v>
      </c>
      <c r="I458" s="870" t="s">
        <v>2119</v>
      </c>
      <c r="J458" s="1028" t="s">
        <v>2120</v>
      </c>
      <c r="K458" s="683" t="s">
        <v>421</v>
      </c>
      <c r="L458" s="834" t="s">
        <v>2121</v>
      </c>
      <c r="M458" s="683" t="s">
        <v>421</v>
      </c>
      <c r="N458" s="834" t="s">
        <v>2121</v>
      </c>
      <c r="O458" s="870" t="s">
        <v>2119</v>
      </c>
      <c r="P458" s="1036" t="s">
        <v>422</v>
      </c>
      <c r="Q458" s="1035" t="s">
        <v>603</v>
      </c>
      <c r="R458" s="1035" t="s">
        <v>2060</v>
      </c>
    </row>
    <row r="459" spans="2:18" ht="72">
      <c r="B459" s="683" t="s">
        <v>2053</v>
      </c>
      <c r="C459" s="1032" t="s">
        <v>801</v>
      </c>
      <c r="D459" s="1033" t="s">
        <v>2122</v>
      </c>
      <c r="E459" s="683" t="s">
        <v>2123</v>
      </c>
      <c r="F459" s="1034">
        <v>4219004300</v>
      </c>
      <c r="G459" s="683" t="s">
        <v>2124</v>
      </c>
      <c r="H459" s="1035">
        <v>1</v>
      </c>
      <c r="I459" s="870" t="s">
        <v>2125</v>
      </c>
      <c r="J459" s="1028" t="s">
        <v>2126</v>
      </c>
      <c r="K459" s="683" t="s">
        <v>421</v>
      </c>
      <c r="L459" s="834" t="s">
        <v>2127</v>
      </c>
      <c r="M459" s="683" t="s">
        <v>421</v>
      </c>
      <c r="N459" s="834" t="s">
        <v>2127</v>
      </c>
      <c r="O459" s="870" t="s">
        <v>2125</v>
      </c>
      <c r="P459" s="1036" t="s">
        <v>422</v>
      </c>
      <c r="Q459" s="1035" t="s">
        <v>603</v>
      </c>
      <c r="R459" s="1035" t="s">
        <v>2060</v>
      </c>
    </row>
    <row r="460" spans="2:18" ht="96">
      <c r="B460" s="683" t="s">
        <v>2053</v>
      </c>
      <c r="C460" s="1032" t="s">
        <v>801</v>
      </c>
      <c r="D460" s="1033" t="s">
        <v>2128</v>
      </c>
      <c r="E460" s="683" t="s">
        <v>2129</v>
      </c>
      <c r="F460" s="1034">
        <v>4219006280</v>
      </c>
      <c r="G460" s="683" t="s">
        <v>2130</v>
      </c>
      <c r="H460" s="1035">
        <v>1</v>
      </c>
      <c r="I460" s="870" t="s">
        <v>2131</v>
      </c>
      <c r="J460" s="1028" t="s">
        <v>2132</v>
      </c>
      <c r="K460" s="683" t="s">
        <v>421</v>
      </c>
      <c r="L460" s="834" t="s">
        <v>2133</v>
      </c>
      <c r="M460" s="683" t="s">
        <v>421</v>
      </c>
      <c r="N460" s="834" t="s">
        <v>2133</v>
      </c>
      <c r="O460" s="870" t="s">
        <v>2131</v>
      </c>
      <c r="P460" s="1036" t="s">
        <v>422</v>
      </c>
      <c r="Q460" s="1035" t="s">
        <v>603</v>
      </c>
      <c r="R460" s="1035" t="s">
        <v>2060</v>
      </c>
    </row>
    <row r="461" spans="2:18" ht="144">
      <c r="B461" s="683" t="s">
        <v>2053</v>
      </c>
      <c r="C461" s="1032" t="s">
        <v>801</v>
      </c>
      <c r="D461" s="1033" t="s">
        <v>2134</v>
      </c>
      <c r="E461" s="683" t="s">
        <v>2135</v>
      </c>
      <c r="F461" s="1034">
        <v>4219006434</v>
      </c>
      <c r="G461" s="683" t="s">
        <v>2136</v>
      </c>
      <c r="H461" s="1035">
        <v>1</v>
      </c>
      <c r="I461" s="870" t="s">
        <v>2137</v>
      </c>
      <c r="J461" s="1028" t="s">
        <v>2138</v>
      </c>
      <c r="K461" s="683" t="s">
        <v>807</v>
      </c>
      <c r="L461" s="834" t="s">
        <v>2139</v>
      </c>
      <c r="M461" s="683" t="s">
        <v>807</v>
      </c>
      <c r="N461" s="834" t="s">
        <v>2139</v>
      </c>
      <c r="O461" s="870" t="s">
        <v>2137</v>
      </c>
      <c r="P461" s="1036" t="s">
        <v>422</v>
      </c>
      <c r="Q461" s="1035" t="s">
        <v>603</v>
      </c>
      <c r="R461" s="1035" t="s">
        <v>2060</v>
      </c>
    </row>
    <row r="462" spans="2:18" ht="72">
      <c r="B462" s="683" t="s">
        <v>2053</v>
      </c>
      <c r="C462" s="1032" t="s">
        <v>801</v>
      </c>
      <c r="D462" s="1033" t="s">
        <v>2140</v>
      </c>
      <c r="E462" s="683" t="s">
        <v>2141</v>
      </c>
      <c r="F462" s="1034">
        <v>4219006498</v>
      </c>
      <c r="G462" s="683" t="s">
        <v>2142</v>
      </c>
      <c r="H462" s="1035">
        <v>1</v>
      </c>
      <c r="I462" s="870" t="s">
        <v>2143</v>
      </c>
      <c r="J462" s="1028" t="s">
        <v>2144</v>
      </c>
      <c r="K462" s="683" t="s">
        <v>807</v>
      </c>
      <c r="L462" s="834" t="s">
        <v>2145</v>
      </c>
      <c r="M462" s="683" t="s">
        <v>807</v>
      </c>
      <c r="N462" s="834" t="s">
        <v>2145</v>
      </c>
      <c r="O462" s="870" t="s">
        <v>2143</v>
      </c>
      <c r="P462" s="1036" t="s">
        <v>422</v>
      </c>
      <c r="Q462" s="1035" t="s">
        <v>603</v>
      </c>
      <c r="R462" s="1035" t="s">
        <v>2060</v>
      </c>
    </row>
    <row r="463" spans="2:18" ht="132">
      <c r="B463" s="683" t="s">
        <v>2053</v>
      </c>
      <c r="C463" s="1032" t="s">
        <v>801</v>
      </c>
      <c r="D463" s="1033" t="s">
        <v>2146</v>
      </c>
      <c r="E463" s="683" t="s">
        <v>2147</v>
      </c>
      <c r="F463" s="1034">
        <v>4219006586</v>
      </c>
      <c r="G463" s="683" t="s">
        <v>2148</v>
      </c>
      <c r="H463" s="1035">
        <v>1</v>
      </c>
      <c r="I463" s="870" t="s">
        <v>2149</v>
      </c>
      <c r="J463" s="1028" t="s">
        <v>2150</v>
      </c>
      <c r="K463" s="683" t="s">
        <v>807</v>
      </c>
      <c r="L463" s="834" t="s">
        <v>2151</v>
      </c>
      <c r="M463" s="683" t="s">
        <v>807</v>
      </c>
      <c r="N463" s="834" t="s">
        <v>2151</v>
      </c>
      <c r="O463" s="870" t="s">
        <v>2149</v>
      </c>
      <c r="P463" s="1036" t="s">
        <v>422</v>
      </c>
      <c r="Q463" s="1035" t="s">
        <v>603</v>
      </c>
      <c r="R463" s="1035" t="s">
        <v>2060</v>
      </c>
    </row>
    <row r="464" spans="2:18" ht="132">
      <c r="B464" s="683" t="s">
        <v>2053</v>
      </c>
      <c r="C464" s="1032" t="s">
        <v>801</v>
      </c>
      <c r="D464" s="1033" t="s">
        <v>2152</v>
      </c>
      <c r="E464" s="683" t="s">
        <v>2153</v>
      </c>
      <c r="F464" s="1034">
        <v>4219006650</v>
      </c>
      <c r="G464" s="683" t="s">
        <v>2154</v>
      </c>
      <c r="H464" s="1035">
        <v>1</v>
      </c>
      <c r="I464" s="870" t="s">
        <v>2155</v>
      </c>
      <c r="J464" s="1028" t="s">
        <v>2156</v>
      </c>
      <c r="K464" s="683" t="s">
        <v>807</v>
      </c>
      <c r="L464" s="834" t="s">
        <v>2157</v>
      </c>
      <c r="M464" s="683" t="s">
        <v>807</v>
      </c>
      <c r="N464" s="834" t="s">
        <v>2157</v>
      </c>
      <c r="O464" s="870" t="s">
        <v>2155</v>
      </c>
      <c r="P464" s="1036" t="s">
        <v>422</v>
      </c>
      <c r="Q464" s="1035" t="s">
        <v>603</v>
      </c>
      <c r="R464" s="1035" t="s">
        <v>2060</v>
      </c>
    </row>
    <row r="465" spans="2:18" ht="72">
      <c r="B465" s="683" t="s">
        <v>2053</v>
      </c>
      <c r="C465" s="1032" t="s">
        <v>801</v>
      </c>
      <c r="D465" s="1033" t="s">
        <v>2158</v>
      </c>
      <c r="E465" s="683" t="s">
        <v>2159</v>
      </c>
      <c r="F465" s="1034">
        <v>4219006699</v>
      </c>
      <c r="G465" s="683" t="s">
        <v>2160</v>
      </c>
      <c r="H465" s="1035">
        <v>1</v>
      </c>
      <c r="I465" s="870" t="s">
        <v>2161</v>
      </c>
      <c r="J465" s="1028" t="s">
        <v>2162</v>
      </c>
      <c r="K465" s="683" t="s">
        <v>807</v>
      </c>
      <c r="L465" s="834" t="s">
        <v>2163</v>
      </c>
      <c r="M465" s="683" t="s">
        <v>807</v>
      </c>
      <c r="N465" s="834" t="s">
        <v>2163</v>
      </c>
      <c r="O465" s="870" t="s">
        <v>2161</v>
      </c>
      <c r="P465" s="1036" t="s">
        <v>422</v>
      </c>
      <c r="Q465" s="1035" t="s">
        <v>603</v>
      </c>
      <c r="R465" s="1035" t="s">
        <v>2060</v>
      </c>
    </row>
    <row r="466" spans="2:18" ht="132">
      <c r="B466" s="683" t="s">
        <v>2053</v>
      </c>
      <c r="C466" s="1032" t="s">
        <v>801</v>
      </c>
      <c r="D466" s="1033" t="s">
        <v>2164</v>
      </c>
      <c r="E466" s="683" t="s">
        <v>2165</v>
      </c>
      <c r="F466" s="1034">
        <v>4219006723</v>
      </c>
      <c r="G466" s="683" t="s">
        <v>2166</v>
      </c>
      <c r="H466" s="1035">
        <v>1</v>
      </c>
      <c r="I466" s="870" t="s">
        <v>2167</v>
      </c>
      <c r="J466" s="1028" t="s">
        <v>2168</v>
      </c>
      <c r="K466" s="683" t="s">
        <v>807</v>
      </c>
      <c r="L466" s="834" t="s">
        <v>2169</v>
      </c>
      <c r="M466" s="683" t="s">
        <v>807</v>
      </c>
      <c r="N466" s="834" t="s">
        <v>2169</v>
      </c>
      <c r="O466" s="870" t="s">
        <v>2167</v>
      </c>
      <c r="P466" s="1036" t="s">
        <v>422</v>
      </c>
      <c r="Q466" s="1035" t="s">
        <v>603</v>
      </c>
      <c r="R466" s="1035" t="s">
        <v>2060</v>
      </c>
    </row>
    <row r="467" spans="2:18" ht="132">
      <c r="B467" s="683" t="s">
        <v>2053</v>
      </c>
      <c r="C467" s="1032" t="s">
        <v>801</v>
      </c>
      <c r="D467" s="1033" t="s">
        <v>2170</v>
      </c>
      <c r="E467" s="683" t="s">
        <v>2171</v>
      </c>
      <c r="F467" s="1034">
        <v>4219006748</v>
      </c>
      <c r="G467" s="683" t="s">
        <v>2172</v>
      </c>
      <c r="H467" s="1035">
        <v>1</v>
      </c>
      <c r="I467" s="870" t="s">
        <v>2173</v>
      </c>
      <c r="J467" s="1028" t="s">
        <v>2174</v>
      </c>
      <c r="K467" s="683" t="s">
        <v>807</v>
      </c>
      <c r="L467" s="834" t="s">
        <v>2175</v>
      </c>
      <c r="M467" s="683" t="s">
        <v>807</v>
      </c>
      <c r="N467" s="834" t="s">
        <v>2175</v>
      </c>
      <c r="O467" s="870" t="s">
        <v>2173</v>
      </c>
      <c r="P467" s="1036" t="s">
        <v>422</v>
      </c>
      <c r="Q467" s="1035" t="s">
        <v>603</v>
      </c>
      <c r="R467" s="1035" t="s">
        <v>2060</v>
      </c>
    </row>
    <row r="468" spans="2:18" ht="132">
      <c r="B468" s="683" t="s">
        <v>2053</v>
      </c>
      <c r="C468" s="1032" t="s">
        <v>801</v>
      </c>
      <c r="D468" s="1033" t="s">
        <v>2176</v>
      </c>
      <c r="E468" s="683" t="s">
        <v>2177</v>
      </c>
      <c r="F468" s="1034">
        <v>4219006635</v>
      </c>
      <c r="G468" s="683" t="s">
        <v>2178</v>
      </c>
      <c r="H468" s="1035">
        <v>1</v>
      </c>
      <c r="I468" s="870" t="s">
        <v>2179</v>
      </c>
      <c r="J468" s="1028" t="s">
        <v>2180</v>
      </c>
      <c r="K468" s="683" t="s">
        <v>807</v>
      </c>
      <c r="L468" s="834" t="s">
        <v>2181</v>
      </c>
      <c r="M468" s="683" t="s">
        <v>807</v>
      </c>
      <c r="N468" s="834" t="s">
        <v>2181</v>
      </c>
      <c r="O468" s="870" t="s">
        <v>2179</v>
      </c>
      <c r="P468" s="1036" t="s">
        <v>422</v>
      </c>
      <c r="Q468" s="1035" t="s">
        <v>603</v>
      </c>
      <c r="R468" s="1035" t="s">
        <v>2060</v>
      </c>
    </row>
    <row r="469" spans="2:18" ht="72">
      <c r="B469" s="683" t="s">
        <v>2053</v>
      </c>
      <c r="C469" s="1032" t="s">
        <v>801</v>
      </c>
      <c r="D469" s="1033" t="s">
        <v>2182</v>
      </c>
      <c r="E469" s="683" t="s">
        <v>2183</v>
      </c>
      <c r="F469" s="1034">
        <v>4219007283</v>
      </c>
      <c r="G469" s="683" t="s">
        <v>2184</v>
      </c>
      <c r="H469" s="1035">
        <v>1</v>
      </c>
      <c r="I469" s="870" t="s">
        <v>2185</v>
      </c>
      <c r="J469" s="1028" t="s">
        <v>2186</v>
      </c>
      <c r="K469" s="683" t="s">
        <v>807</v>
      </c>
      <c r="L469" s="834" t="s">
        <v>2187</v>
      </c>
      <c r="M469" s="683" t="s">
        <v>807</v>
      </c>
      <c r="N469" s="834" t="s">
        <v>2187</v>
      </c>
      <c r="O469" s="870" t="s">
        <v>2185</v>
      </c>
      <c r="P469" s="1036" t="s">
        <v>422</v>
      </c>
      <c r="Q469" s="1035" t="s">
        <v>603</v>
      </c>
      <c r="R469" s="1035" t="s">
        <v>2060</v>
      </c>
    </row>
    <row r="470" spans="2:18" ht="72">
      <c r="B470" s="683" t="s">
        <v>2053</v>
      </c>
      <c r="C470" s="1032" t="s">
        <v>801</v>
      </c>
      <c r="D470" s="1033" t="s">
        <v>2188</v>
      </c>
      <c r="E470" s="683" t="s">
        <v>2189</v>
      </c>
      <c r="F470" s="1034">
        <v>4219007300</v>
      </c>
      <c r="G470" s="683" t="s">
        <v>2190</v>
      </c>
      <c r="H470" s="1035">
        <v>1</v>
      </c>
      <c r="I470" s="870" t="s">
        <v>2191</v>
      </c>
      <c r="J470" s="1028" t="s">
        <v>2192</v>
      </c>
      <c r="K470" s="683" t="s">
        <v>807</v>
      </c>
      <c r="L470" s="834" t="s">
        <v>2193</v>
      </c>
      <c r="M470" s="683" t="s">
        <v>807</v>
      </c>
      <c r="N470" s="834" t="s">
        <v>2193</v>
      </c>
      <c r="O470" s="870" t="s">
        <v>2191</v>
      </c>
      <c r="P470" s="1036" t="s">
        <v>422</v>
      </c>
      <c r="Q470" s="1035" t="s">
        <v>603</v>
      </c>
      <c r="R470" s="1035" t="s">
        <v>2060</v>
      </c>
    </row>
    <row r="471" spans="2:18" ht="132">
      <c r="B471" s="683" t="s">
        <v>2053</v>
      </c>
      <c r="C471" s="1032" t="s">
        <v>801</v>
      </c>
      <c r="D471" s="1033" t="s">
        <v>2194</v>
      </c>
      <c r="E471" s="683" t="s">
        <v>2195</v>
      </c>
      <c r="F471" s="1034">
        <v>4219007325</v>
      </c>
      <c r="G471" s="683" t="s">
        <v>2196</v>
      </c>
      <c r="H471" s="1035">
        <v>1</v>
      </c>
      <c r="I471" s="870" t="s">
        <v>2197</v>
      </c>
      <c r="J471" s="1028" t="s">
        <v>2198</v>
      </c>
      <c r="K471" s="683" t="s">
        <v>807</v>
      </c>
      <c r="L471" s="834" t="s">
        <v>2199</v>
      </c>
      <c r="M471" s="683" t="s">
        <v>807</v>
      </c>
      <c r="N471" s="834" t="s">
        <v>2199</v>
      </c>
      <c r="O471" s="870" t="s">
        <v>2197</v>
      </c>
      <c r="P471" s="1036" t="s">
        <v>422</v>
      </c>
      <c r="Q471" s="1035" t="s">
        <v>603</v>
      </c>
      <c r="R471" s="1035" t="s">
        <v>2060</v>
      </c>
    </row>
    <row r="472" spans="2:18" ht="132">
      <c r="B472" s="683" t="s">
        <v>2053</v>
      </c>
      <c r="C472" s="1032" t="s">
        <v>801</v>
      </c>
      <c r="D472" s="1033" t="s">
        <v>2200</v>
      </c>
      <c r="E472" s="683" t="s">
        <v>2201</v>
      </c>
      <c r="F472" s="1034">
        <v>4219007406</v>
      </c>
      <c r="G472" s="683" t="s">
        <v>2202</v>
      </c>
      <c r="H472" s="1035">
        <v>1</v>
      </c>
      <c r="I472" s="870" t="s">
        <v>2203</v>
      </c>
      <c r="J472" s="1028" t="s">
        <v>2204</v>
      </c>
      <c r="K472" s="683" t="s">
        <v>807</v>
      </c>
      <c r="L472" s="834" t="s">
        <v>2205</v>
      </c>
      <c r="M472" s="683" t="s">
        <v>807</v>
      </c>
      <c r="N472" s="834" t="s">
        <v>2205</v>
      </c>
      <c r="O472" s="870" t="s">
        <v>2203</v>
      </c>
      <c r="P472" s="1036" t="s">
        <v>422</v>
      </c>
      <c r="Q472" s="1035" t="s">
        <v>603</v>
      </c>
      <c r="R472" s="1035" t="s">
        <v>2060</v>
      </c>
    </row>
    <row r="473" spans="2:18" ht="72">
      <c r="B473" s="683" t="s">
        <v>2053</v>
      </c>
      <c r="C473" s="1032" t="s">
        <v>801</v>
      </c>
      <c r="D473" s="1033" t="s">
        <v>2206</v>
      </c>
      <c r="E473" s="683" t="s">
        <v>2207</v>
      </c>
      <c r="F473" s="1034">
        <v>4219007420</v>
      </c>
      <c r="G473" s="683" t="s">
        <v>2208</v>
      </c>
      <c r="H473" s="1035">
        <v>1</v>
      </c>
      <c r="I473" s="870" t="s">
        <v>2209</v>
      </c>
      <c r="J473" s="1028" t="s">
        <v>2210</v>
      </c>
      <c r="K473" s="683" t="s">
        <v>807</v>
      </c>
      <c r="L473" s="834" t="s">
        <v>2211</v>
      </c>
      <c r="M473" s="683" t="s">
        <v>807</v>
      </c>
      <c r="N473" s="834" t="s">
        <v>2211</v>
      </c>
      <c r="O473" s="870" t="s">
        <v>2209</v>
      </c>
      <c r="P473" s="1036" t="s">
        <v>422</v>
      </c>
      <c r="Q473" s="1035" t="s">
        <v>603</v>
      </c>
      <c r="R473" s="1035" t="s">
        <v>2060</v>
      </c>
    </row>
    <row r="474" spans="2:18" ht="132">
      <c r="B474" s="683" t="s">
        <v>2053</v>
      </c>
      <c r="C474" s="1032" t="s">
        <v>801</v>
      </c>
      <c r="D474" s="1033" t="s">
        <v>2212</v>
      </c>
      <c r="E474" s="683" t="s">
        <v>2213</v>
      </c>
      <c r="F474" s="1034">
        <v>4221011858</v>
      </c>
      <c r="G474" s="683" t="s">
        <v>2214</v>
      </c>
      <c r="H474" s="1035">
        <v>1</v>
      </c>
      <c r="I474" s="870" t="s">
        <v>2215</v>
      </c>
      <c r="J474" s="1028" t="s">
        <v>2216</v>
      </c>
      <c r="K474" s="683" t="s">
        <v>807</v>
      </c>
      <c r="L474" s="834" t="s">
        <v>2217</v>
      </c>
      <c r="M474" s="683" t="s">
        <v>807</v>
      </c>
      <c r="N474" s="834" t="s">
        <v>2217</v>
      </c>
      <c r="O474" s="870" t="s">
        <v>2215</v>
      </c>
      <c r="P474" s="1036" t="s">
        <v>422</v>
      </c>
      <c r="Q474" s="1035" t="s">
        <v>603</v>
      </c>
      <c r="R474" s="1035" t="s">
        <v>2060</v>
      </c>
    </row>
    <row r="475" spans="2:18" ht="72">
      <c r="B475" s="683" t="s">
        <v>2053</v>
      </c>
      <c r="C475" s="1032" t="s">
        <v>801</v>
      </c>
      <c r="D475" s="1033" t="s">
        <v>2218</v>
      </c>
      <c r="E475" s="683" t="s">
        <v>2219</v>
      </c>
      <c r="F475" s="1034">
        <v>4253017901</v>
      </c>
      <c r="G475" s="683" t="s">
        <v>2220</v>
      </c>
      <c r="H475" s="1035">
        <v>1</v>
      </c>
      <c r="I475" s="870" t="s">
        <v>2221</v>
      </c>
      <c r="J475" s="1028" t="s">
        <v>2222</v>
      </c>
      <c r="K475" s="683" t="s">
        <v>807</v>
      </c>
      <c r="L475" s="834" t="s">
        <v>2223</v>
      </c>
      <c r="M475" s="683" t="s">
        <v>807</v>
      </c>
      <c r="N475" s="834" t="s">
        <v>2223</v>
      </c>
      <c r="O475" s="870" t="s">
        <v>2221</v>
      </c>
      <c r="P475" s="1036" t="s">
        <v>422</v>
      </c>
      <c r="Q475" s="1035" t="s">
        <v>603</v>
      </c>
      <c r="R475" s="1035" t="s">
        <v>2060</v>
      </c>
    </row>
    <row r="476" spans="2:18" ht="72">
      <c r="B476" s="683" t="s">
        <v>2053</v>
      </c>
      <c r="C476" s="1032" t="s">
        <v>801</v>
      </c>
      <c r="D476" s="1033" t="s">
        <v>4808</v>
      </c>
      <c r="E476" s="683" t="s">
        <v>4809</v>
      </c>
      <c r="F476" s="1034">
        <v>4221024871</v>
      </c>
      <c r="G476" s="1037" t="s">
        <v>4810</v>
      </c>
      <c r="H476" s="1035">
        <v>1</v>
      </c>
      <c r="I476" s="870" t="s">
        <v>4811</v>
      </c>
      <c r="J476" s="1028" t="s">
        <v>4812</v>
      </c>
      <c r="K476" s="683" t="s">
        <v>807</v>
      </c>
      <c r="L476" s="834" t="s">
        <v>4813</v>
      </c>
      <c r="M476" s="683" t="s">
        <v>807</v>
      </c>
      <c r="N476" s="834" t="s">
        <v>4813</v>
      </c>
      <c r="O476" s="870" t="s">
        <v>4811</v>
      </c>
      <c r="P476" s="1038" t="s">
        <v>431</v>
      </c>
      <c r="Q476" s="1035" t="s">
        <v>3977</v>
      </c>
      <c r="R476" s="1035"/>
    </row>
    <row r="477" spans="2:18" ht="90">
      <c r="B477" s="683" t="s">
        <v>2053</v>
      </c>
      <c r="C477" s="1032" t="s">
        <v>801</v>
      </c>
      <c r="D477" s="1033" t="s">
        <v>4814</v>
      </c>
      <c r="E477" s="683" t="s">
        <v>4815</v>
      </c>
      <c r="F477" s="1034">
        <v>4219007710</v>
      </c>
      <c r="G477" s="683" t="s">
        <v>4816</v>
      </c>
      <c r="H477" s="1035">
        <v>1</v>
      </c>
      <c r="I477" s="870" t="s">
        <v>4817</v>
      </c>
      <c r="J477" s="1038" t="s">
        <v>4818</v>
      </c>
      <c r="K477" s="683" t="s">
        <v>807</v>
      </c>
      <c r="L477" s="834" t="s">
        <v>4819</v>
      </c>
      <c r="M477" s="683" t="s">
        <v>807</v>
      </c>
      <c r="N477" s="834" t="s">
        <v>4819</v>
      </c>
      <c r="O477" s="870" t="s">
        <v>4817</v>
      </c>
      <c r="P477" s="1038" t="s">
        <v>431</v>
      </c>
      <c r="Q477" s="1035" t="s">
        <v>3977</v>
      </c>
      <c r="R477" s="1035"/>
    </row>
    <row r="478" spans="2:18" ht="72">
      <c r="B478" s="683" t="s">
        <v>2053</v>
      </c>
      <c r="C478" s="1032" t="s">
        <v>801</v>
      </c>
      <c r="D478" s="1033" t="s">
        <v>4820</v>
      </c>
      <c r="E478" s="147" t="s">
        <v>4821</v>
      </c>
      <c r="F478" s="1034">
        <v>4219004170</v>
      </c>
      <c r="G478" s="683" t="s">
        <v>4822</v>
      </c>
      <c r="H478" s="1035">
        <v>1</v>
      </c>
      <c r="I478" s="870" t="s">
        <v>4823</v>
      </c>
      <c r="J478" s="1028" t="s">
        <v>4824</v>
      </c>
      <c r="K478" s="683" t="s">
        <v>421</v>
      </c>
      <c r="L478" s="834" t="s">
        <v>4825</v>
      </c>
      <c r="M478" s="683" t="s">
        <v>421</v>
      </c>
      <c r="N478" s="834" t="s">
        <v>4825</v>
      </c>
      <c r="O478" s="870" t="s">
        <v>4823</v>
      </c>
      <c r="P478" s="1038" t="s">
        <v>431</v>
      </c>
      <c r="Q478" s="1035" t="s">
        <v>3977</v>
      </c>
      <c r="R478" s="1035"/>
    </row>
    <row r="479" spans="2:18" ht="72">
      <c r="B479" s="683" t="s">
        <v>2053</v>
      </c>
      <c r="C479" s="1032" t="s">
        <v>801</v>
      </c>
      <c r="D479" s="1033" t="s">
        <v>4826</v>
      </c>
      <c r="E479" s="683" t="s">
        <v>4827</v>
      </c>
      <c r="F479" s="1034">
        <v>4221020073</v>
      </c>
      <c r="G479" s="683" t="s">
        <v>4828</v>
      </c>
      <c r="H479" s="1035">
        <v>1</v>
      </c>
      <c r="I479" s="870" t="s">
        <v>4829</v>
      </c>
      <c r="J479" s="1028" t="s">
        <v>4830</v>
      </c>
      <c r="K479" s="683" t="s">
        <v>421</v>
      </c>
      <c r="L479" s="834" t="s">
        <v>4831</v>
      </c>
      <c r="M479" s="683" t="s">
        <v>421</v>
      </c>
      <c r="N479" s="834" t="s">
        <v>4831</v>
      </c>
      <c r="O479" s="870" t="s">
        <v>4829</v>
      </c>
      <c r="P479" s="1038" t="s">
        <v>431</v>
      </c>
      <c r="Q479" s="1035" t="s">
        <v>3977</v>
      </c>
      <c r="R479" s="1035"/>
    </row>
    <row r="480" spans="2:18" ht="72">
      <c r="B480" s="683" t="s">
        <v>2053</v>
      </c>
      <c r="C480" s="1032" t="s">
        <v>801</v>
      </c>
      <c r="D480" s="1033" t="s">
        <v>4832</v>
      </c>
      <c r="E480" s="683" t="s">
        <v>4833</v>
      </c>
      <c r="F480" s="1034">
        <v>4221030071</v>
      </c>
      <c r="G480" s="683" t="s">
        <v>4834</v>
      </c>
      <c r="H480" s="1035">
        <v>1</v>
      </c>
      <c r="I480" s="870" t="s">
        <v>4835</v>
      </c>
      <c r="J480" s="1028" t="s">
        <v>4836</v>
      </c>
      <c r="K480" s="683" t="s">
        <v>421</v>
      </c>
      <c r="L480" s="834" t="s">
        <v>4837</v>
      </c>
      <c r="M480" s="683" t="s">
        <v>421</v>
      </c>
      <c r="N480" s="834" t="s">
        <v>4837</v>
      </c>
      <c r="O480" s="870" t="s">
        <v>4835</v>
      </c>
      <c r="P480" s="1038" t="s">
        <v>431</v>
      </c>
      <c r="Q480" s="1035" t="s">
        <v>3977</v>
      </c>
      <c r="R480" s="1035"/>
    </row>
    <row r="481" spans="2:18" ht="90">
      <c r="B481" s="1038" t="s">
        <v>2053</v>
      </c>
      <c r="C481" s="1032" t="s">
        <v>801</v>
      </c>
      <c r="D481" s="1038" t="s">
        <v>2224</v>
      </c>
      <c r="E481" s="1038" t="s">
        <v>2225</v>
      </c>
      <c r="F481" s="1035">
        <v>4221002638</v>
      </c>
      <c r="G481" s="1035" t="s">
        <v>2226</v>
      </c>
      <c r="H481" s="1035">
        <v>1</v>
      </c>
      <c r="I481" s="1035" t="s">
        <v>2227</v>
      </c>
      <c r="J481" s="1035" t="s">
        <v>2228</v>
      </c>
      <c r="K481" s="1035" t="s">
        <v>395</v>
      </c>
      <c r="L481" s="1038" t="s">
        <v>2229</v>
      </c>
      <c r="M481" s="1035" t="s">
        <v>395</v>
      </c>
      <c r="N481" s="1038" t="s">
        <v>2229</v>
      </c>
      <c r="O481" s="1035" t="s">
        <v>2227</v>
      </c>
      <c r="P481" s="1035" t="s">
        <v>2230</v>
      </c>
      <c r="Q481" s="1038" t="s">
        <v>2231</v>
      </c>
      <c r="R481" s="1038" t="s">
        <v>346</v>
      </c>
    </row>
    <row r="482" spans="2:18" ht="105">
      <c r="B482" s="1038" t="s">
        <v>2053</v>
      </c>
      <c r="C482" s="1032" t="s">
        <v>801</v>
      </c>
      <c r="D482" s="1039" t="s">
        <v>2232</v>
      </c>
      <c r="E482" s="1039" t="s">
        <v>2233</v>
      </c>
      <c r="F482" s="1035">
        <v>4221002701</v>
      </c>
      <c r="G482" s="1035" t="s">
        <v>2234</v>
      </c>
      <c r="H482" s="1035">
        <v>1</v>
      </c>
      <c r="I482" s="1035" t="s">
        <v>2235</v>
      </c>
      <c r="J482" s="1035" t="s">
        <v>2236</v>
      </c>
      <c r="K482" s="1035" t="s">
        <v>395</v>
      </c>
      <c r="L482" s="1035" t="s">
        <v>2237</v>
      </c>
      <c r="M482" s="1035" t="s">
        <v>395</v>
      </c>
      <c r="N482" s="1035" t="s">
        <v>2237</v>
      </c>
      <c r="O482" s="1035" t="s">
        <v>2235</v>
      </c>
      <c r="P482" s="1035" t="s">
        <v>2238</v>
      </c>
      <c r="Q482" s="1038" t="s">
        <v>554</v>
      </c>
      <c r="R482" s="1038" t="s">
        <v>346</v>
      </c>
    </row>
    <row r="483" spans="2:18" ht="105">
      <c r="B483" s="1038" t="s">
        <v>2053</v>
      </c>
      <c r="C483" s="1032" t="s">
        <v>801</v>
      </c>
      <c r="D483" s="1039" t="s">
        <v>2239</v>
      </c>
      <c r="E483" s="1039" t="s">
        <v>2240</v>
      </c>
      <c r="F483" s="1035">
        <v>4221002691</v>
      </c>
      <c r="G483" s="1035" t="s">
        <v>2241</v>
      </c>
      <c r="H483" s="1035">
        <v>1</v>
      </c>
      <c r="I483" s="1035" t="s">
        <v>2242</v>
      </c>
      <c r="J483" s="1035" t="s">
        <v>2243</v>
      </c>
      <c r="K483" s="1035" t="s">
        <v>395</v>
      </c>
      <c r="L483" s="1035" t="s">
        <v>2244</v>
      </c>
      <c r="M483" s="1035" t="s">
        <v>395</v>
      </c>
      <c r="N483" s="1035" t="s">
        <v>2244</v>
      </c>
      <c r="O483" s="1035" t="s">
        <v>2242</v>
      </c>
      <c r="P483" s="1035" t="s">
        <v>2238</v>
      </c>
      <c r="Q483" s="1038" t="s">
        <v>554</v>
      </c>
      <c r="R483" s="1038" t="s">
        <v>346</v>
      </c>
    </row>
    <row r="484" spans="2:18" ht="105">
      <c r="B484" s="1038" t="s">
        <v>2053</v>
      </c>
      <c r="C484" s="1032" t="s">
        <v>801</v>
      </c>
      <c r="D484" s="1038" t="s">
        <v>2245</v>
      </c>
      <c r="E484" s="1038" t="s">
        <v>2246</v>
      </c>
      <c r="F484" s="1035">
        <v>4221003536</v>
      </c>
      <c r="G484" s="1035" t="s">
        <v>2247</v>
      </c>
      <c r="H484" s="1035">
        <v>1</v>
      </c>
      <c r="I484" s="1035" t="s">
        <v>2248</v>
      </c>
      <c r="J484" s="1035" t="s">
        <v>2249</v>
      </c>
      <c r="K484" s="1035" t="s">
        <v>395</v>
      </c>
      <c r="L484" s="1035" t="s">
        <v>2250</v>
      </c>
      <c r="M484" s="1035" t="s">
        <v>395</v>
      </c>
      <c r="N484" s="1035" t="s">
        <v>2250</v>
      </c>
      <c r="O484" s="1035" t="s">
        <v>2248</v>
      </c>
      <c r="P484" s="1035" t="s">
        <v>2238</v>
      </c>
      <c r="Q484" s="1038" t="s">
        <v>554</v>
      </c>
      <c r="R484" s="1038" t="s">
        <v>346</v>
      </c>
    </row>
    <row r="485" spans="2:18" ht="120">
      <c r="B485" s="1038" t="s">
        <v>2053</v>
      </c>
      <c r="C485" s="1032" t="s">
        <v>801</v>
      </c>
      <c r="D485" s="1039" t="s">
        <v>2251</v>
      </c>
      <c r="E485" s="1039" t="s">
        <v>2252</v>
      </c>
      <c r="F485" s="1035">
        <v>4221002677</v>
      </c>
      <c r="G485" s="1035" t="s">
        <v>2253</v>
      </c>
      <c r="H485" s="1035">
        <v>1</v>
      </c>
      <c r="I485" s="1035" t="s">
        <v>2254</v>
      </c>
      <c r="J485" s="1035" t="s">
        <v>2255</v>
      </c>
      <c r="K485" s="1035" t="s">
        <v>395</v>
      </c>
      <c r="L485" s="1035" t="s">
        <v>2256</v>
      </c>
      <c r="M485" s="1035" t="s">
        <v>395</v>
      </c>
      <c r="N485" s="1035" t="s">
        <v>2256</v>
      </c>
      <c r="O485" s="1035" t="s">
        <v>2254</v>
      </c>
      <c r="P485" s="1035" t="s">
        <v>2238</v>
      </c>
      <c r="Q485" s="1038" t="s">
        <v>554</v>
      </c>
      <c r="R485" s="1038" t="s">
        <v>346</v>
      </c>
    </row>
    <row r="486" spans="2:18" ht="90">
      <c r="B486" s="1038" t="s">
        <v>2053</v>
      </c>
      <c r="C486" s="1032" t="s">
        <v>801</v>
      </c>
      <c r="D486" s="1038" t="s">
        <v>2257</v>
      </c>
      <c r="E486" s="1038" t="s">
        <v>2258</v>
      </c>
      <c r="F486" s="1035">
        <v>4221002652</v>
      </c>
      <c r="G486" s="1035" t="s">
        <v>2259</v>
      </c>
      <c r="H486" s="1035">
        <v>1</v>
      </c>
      <c r="I486" s="1035" t="s">
        <v>2260</v>
      </c>
      <c r="J486" s="1035" t="s">
        <v>2261</v>
      </c>
      <c r="K486" s="1035" t="s">
        <v>395</v>
      </c>
      <c r="L486" s="1035" t="s">
        <v>2262</v>
      </c>
      <c r="M486" s="1035" t="s">
        <v>395</v>
      </c>
      <c r="N486" s="1035" t="s">
        <v>2262</v>
      </c>
      <c r="O486" s="1035" t="s">
        <v>2260</v>
      </c>
      <c r="P486" s="1035" t="s">
        <v>2238</v>
      </c>
      <c r="Q486" s="1038" t="s">
        <v>554</v>
      </c>
      <c r="R486" s="1038" t="s">
        <v>346</v>
      </c>
    </row>
    <row r="487" spans="2:18" ht="120">
      <c r="B487" s="1038" t="s">
        <v>2053</v>
      </c>
      <c r="C487" s="1032" t="s">
        <v>801</v>
      </c>
      <c r="D487" s="1038" t="s">
        <v>2263</v>
      </c>
      <c r="E487" s="1038" t="s">
        <v>2264</v>
      </c>
      <c r="F487" s="1035">
        <v>4221024857</v>
      </c>
      <c r="G487" s="1035" t="s">
        <v>2265</v>
      </c>
      <c r="H487" s="1035">
        <v>1</v>
      </c>
      <c r="I487" s="1035" t="s">
        <v>2266</v>
      </c>
      <c r="J487" s="1035" t="s">
        <v>2267</v>
      </c>
      <c r="K487" s="1035" t="s">
        <v>2268</v>
      </c>
      <c r="L487" s="1035" t="s">
        <v>2269</v>
      </c>
      <c r="M487" s="1035" t="s">
        <v>2268</v>
      </c>
      <c r="N487" s="1035" t="s">
        <v>2269</v>
      </c>
      <c r="O487" s="1035" t="s">
        <v>2266</v>
      </c>
      <c r="P487" s="1035" t="s">
        <v>2230</v>
      </c>
      <c r="Q487" s="1038" t="s">
        <v>2231</v>
      </c>
      <c r="R487" s="1038" t="s">
        <v>346</v>
      </c>
    </row>
    <row r="488" spans="2:18" ht="90">
      <c r="B488" s="1038" t="s">
        <v>2053</v>
      </c>
      <c r="C488" s="1032" t="s">
        <v>801</v>
      </c>
      <c r="D488" s="1039" t="s">
        <v>2270</v>
      </c>
      <c r="E488" s="1039" t="s">
        <v>2271</v>
      </c>
      <c r="F488" s="1035">
        <v>4221011791</v>
      </c>
      <c r="G488" s="1035" t="s">
        <v>2272</v>
      </c>
      <c r="H488" s="1035">
        <v>1</v>
      </c>
      <c r="I488" s="1035" t="s">
        <v>2273</v>
      </c>
      <c r="J488" s="1035" t="s">
        <v>2274</v>
      </c>
      <c r="K488" s="1035" t="s">
        <v>2268</v>
      </c>
      <c r="L488" s="1035" t="s">
        <v>2275</v>
      </c>
      <c r="M488" s="1035" t="s">
        <v>2268</v>
      </c>
      <c r="N488" s="1035" t="s">
        <v>2275</v>
      </c>
      <c r="O488" s="1035" t="s">
        <v>2273</v>
      </c>
      <c r="P488" s="1035" t="s">
        <v>2230</v>
      </c>
      <c r="Q488" s="1038" t="s">
        <v>2231</v>
      </c>
      <c r="R488" s="1038" t="s">
        <v>346</v>
      </c>
    </row>
    <row r="489" spans="2:18" ht="90">
      <c r="B489" s="1038" t="s">
        <v>2053</v>
      </c>
      <c r="C489" s="1032" t="s">
        <v>801</v>
      </c>
      <c r="D489" s="1039" t="s">
        <v>2276</v>
      </c>
      <c r="E489" s="1039" t="s">
        <v>2277</v>
      </c>
      <c r="F489" s="1035">
        <v>4221011801</v>
      </c>
      <c r="G489" s="1035" t="s">
        <v>2278</v>
      </c>
      <c r="H489" s="1035">
        <v>1</v>
      </c>
      <c r="I489" s="1035" t="s">
        <v>2279</v>
      </c>
      <c r="J489" s="1040" t="s">
        <v>2280</v>
      </c>
      <c r="K489" s="1035" t="s">
        <v>2268</v>
      </c>
      <c r="L489" s="1035" t="s">
        <v>2281</v>
      </c>
      <c r="M489" s="1035" t="s">
        <v>2268</v>
      </c>
      <c r="N489" s="1035" t="s">
        <v>2281</v>
      </c>
      <c r="O489" s="1035" t="s">
        <v>2279</v>
      </c>
      <c r="P489" s="1035" t="s">
        <v>2238</v>
      </c>
      <c r="Q489" s="1038" t="s">
        <v>554</v>
      </c>
      <c r="R489" s="1038" t="s">
        <v>346</v>
      </c>
    </row>
    <row r="490" spans="2:18" ht="105">
      <c r="B490" s="1038" t="s">
        <v>2053</v>
      </c>
      <c r="C490" s="1032" t="s">
        <v>801</v>
      </c>
      <c r="D490" s="1039" t="s">
        <v>2282</v>
      </c>
      <c r="E490" s="1039" t="s">
        <v>2283</v>
      </c>
      <c r="F490" s="1035">
        <v>4221011819</v>
      </c>
      <c r="G490" s="1035" t="s">
        <v>2284</v>
      </c>
      <c r="H490" s="1035">
        <v>1</v>
      </c>
      <c r="I490" s="1035" t="s">
        <v>2285</v>
      </c>
      <c r="J490" s="1035" t="s">
        <v>2286</v>
      </c>
      <c r="K490" s="1035" t="s">
        <v>2268</v>
      </c>
      <c r="L490" s="1035" t="s">
        <v>2287</v>
      </c>
      <c r="M490" s="1035" t="s">
        <v>2268</v>
      </c>
      <c r="N490" s="1035" t="s">
        <v>2287</v>
      </c>
      <c r="O490" s="1035" t="s">
        <v>2285</v>
      </c>
      <c r="P490" s="1035" t="s">
        <v>2230</v>
      </c>
      <c r="Q490" s="1038" t="s">
        <v>2231</v>
      </c>
      <c r="R490" s="1038" t="s">
        <v>346</v>
      </c>
    </row>
    <row r="491" spans="2:18" ht="105">
      <c r="B491" s="1038" t="s">
        <v>2053</v>
      </c>
      <c r="C491" s="1032" t="s">
        <v>801</v>
      </c>
      <c r="D491" s="1039" t="s">
        <v>2288</v>
      </c>
      <c r="E491" s="1039" t="s">
        <v>2289</v>
      </c>
      <c r="F491" s="1035">
        <v>4221008090</v>
      </c>
      <c r="G491" s="1035" t="s">
        <v>2290</v>
      </c>
      <c r="H491" s="1035">
        <v>1</v>
      </c>
      <c r="I491" s="1035" t="s">
        <v>2291</v>
      </c>
      <c r="J491" s="1035" t="s">
        <v>2292</v>
      </c>
      <c r="K491" s="1035" t="s">
        <v>2268</v>
      </c>
      <c r="L491" s="1035" t="s">
        <v>2293</v>
      </c>
      <c r="M491" s="1035" t="s">
        <v>2268</v>
      </c>
      <c r="N491" s="1035" t="s">
        <v>2293</v>
      </c>
      <c r="O491" s="1035" t="s">
        <v>2291</v>
      </c>
      <c r="P491" s="1035" t="s">
        <v>2294</v>
      </c>
      <c r="Q491" s="1038" t="s">
        <v>2231</v>
      </c>
      <c r="R491" s="1038" t="s">
        <v>346</v>
      </c>
    </row>
    <row r="492" spans="2:18" ht="105">
      <c r="B492" s="1038" t="s">
        <v>2053</v>
      </c>
      <c r="C492" s="1032" t="s">
        <v>801</v>
      </c>
      <c r="D492" s="1039" t="s">
        <v>2295</v>
      </c>
      <c r="E492" s="1039" t="s">
        <v>2296</v>
      </c>
      <c r="F492" s="1035">
        <v>4221007989</v>
      </c>
      <c r="G492" s="1035" t="s">
        <v>2297</v>
      </c>
      <c r="H492" s="1035">
        <v>1</v>
      </c>
      <c r="I492" s="1035" t="s">
        <v>2298</v>
      </c>
      <c r="J492" s="1035" t="s">
        <v>2299</v>
      </c>
      <c r="K492" s="1035" t="s">
        <v>2268</v>
      </c>
      <c r="L492" s="1035" t="s">
        <v>2300</v>
      </c>
      <c r="M492" s="1035" t="s">
        <v>2268</v>
      </c>
      <c r="N492" s="1035" t="s">
        <v>2300</v>
      </c>
      <c r="O492" s="1035" t="s">
        <v>2298</v>
      </c>
      <c r="P492" s="1035" t="s">
        <v>2230</v>
      </c>
      <c r="Q492" s="1038" t="s">
        <v>2231</v>
      </c>
      <c r="R492" s="1038" t="s">
        <v>346</v>
      </c>
    </row>
    <row r="493" spans="2:18" ht="90">
      <c r="B493" s="1038" t="s">
        <v>2053</v>
      </c>
      <c r="C493" s="1032" t="s">
        <v>801</v>
      </c>
      <c r="D493" s="1039" t="s">
        <v>2301</v>
      </c>
      <c r="E493" s="1039" t="s">
        <v>2302</v>
      </c>
      <c r="F493" s="1035">
        <v>4221011784</v>
      </c>
      <c r="G493" s="1035" t="s">
        <v>2303</v>
      </c>
      <c r="H493" s="1035">
        <v>1</v>
      </c>
      <c r="I493" s="1035" t="s">
        <v>2304</v>
      </c>
      <c r="J493" s="1035" t="s">
        <v>2305</v>
      </c>
      <c r="K493" s="1035" t="s">
        <v>2268</v>
      </c>
      <c r="L493" s="1035" t="s">
        <v>2306</v>
      </c>
      <c r="M493" s="1035" t="s">
        <v>2268</v>
      </c>
      <c r="N493" s="1035" t="s">
        <v>2306</v>
      </c>
      <c r="O493" s="1035" t="s">
        <v>2304</v>
      </c>
      <c r="P493" s="1035" t="s">
        <v>2230</v>
      </c>
      <c r="Q493" s="1038" t="s">
        <v>2231</v>
      </c>
      <c r="R493" s="1038" t="s">
        <v>346</v>
      </c>
    </row>
    <row r="494" spans="2:18" ht="105">
      <c r="B494" s="1038" t="s">
        <v>2053</v>
      </c>
      <c r="C494" s="1032" t="s">
        <v>801</v>
      </c>
      <c r="D494" s="1039" t="s">
        <v>2307</v>
      </c>
      <c r="E494" s="1039" t="s">
        <v>2308</v>
      </c>
      <c r="F494" s="1035">
        <v>4221007957</v>
      </c>
      <c r="G494" s="1035" t="s">
        <v>2309</v>
      </c>
      <c r="H494" s="1035">
        <v>1</v>
      </c>
      <c r="I494" s="1035" t="s">
        <v>2310</v>
      </c>
      <c r="J494" s="1035" t="s">
        <v>2311</v>
      </c>
      <c r="K494" s="1035" t="s">
        <v>2268</v>
      </c>
      <c r="L494" s="1035" t="s">
        <v>2312</v>
      </c>
      <c r="M494" s="1035" t="s">
        <v>2268</v>
      </c>
      <c r="N494" s="1035" t="s">
        <v>2312</v>
      </c>
      <c r="O494" s="1035" t="s">
        <v>2310</v>
      </c>
      <c r="P494" s="1035" t="s">
        <v>2230</v>
      </c>
      <c r="Q494" s="1038" t="s">
        <v>2231</v>
      </c>
      <c r="R494" s="1038" t="s">
        <v>346</v>
      </c>
    </row>
    <row r="495" spans="2:18" ht="105">
      <c r="B495" s="1038" t="s">
        <v>2053</v>
      </c>
      <c r="C495" s="1032" t="s">
        <v>801</v>
      </c>
      <c r="D495" s="1039" t="s">
        <v>2313</v>
      </c>
      <c r="E495" s="1039" t="s">
        <v>2314</v>
      </c>
      <c r="F495" s="1035">
        <v>4221009305</v>
      </c>
      <c r="G495" s="1035" t="s">
        <v>2315</v>
      </c>
      <c r="H495" s="1035">
        <v>1</v>
      </c>
      <c r="I495" s="1035" t="s">
        <v>2316</v>
      </c>
      <c r="J495" s="1035" t="s">
        <v>2317</v>
      </c>
      <c r="K495" s="1035" t="s">
        <v>2268</v>
      </c>
      <c r="L495" s="1035" t="s">
        <v>2318</v>
      </c>
      <c r="M495" s="1035" t="s">
        <v>2268</v>
      </c>
      <c r="N495" s="1035" t="s">
        <v>2318</v>
      </c>
      <c r="O495" s="1035" t="s">
        <v>2316</v>
      </c>
      <c r="P495" s="1035" t="s">
        <v>2230</v>
      </c>
      <c r="Q495" s="1038" t="s">
        <v>2231</v>
      </c>
      <c r="R495" s="1038" t="s">
        <v>346</v>
      </c>
    </row>
    <row r="496" spans="2:18" ht="105">
      <c r="B496" s="1038" t="s">
        <v>2053</v>
      </c>
      <c r="C496" s="1032" t="s">
        <v>801</v>
      </c>
      <c r="D496" s="1039" t="s">
        <v>2319</v>
      </c>
      <c r="E496" s="1039" t="s">
        <v>2320</v>
      </c>
      <c r="F496" s="1035">
        <v>4221008291</v>
      </c>
      <c r="G496" s="1035" t="s">
        <v>2321</v>
      </c>
      <c r="H496" s="1035">
        <v>1</v>
      </c>
      <c r="I496" s="1035" t="s">
        <v>2322</v>
      </c>
      <c r="J496" s="1035" t="s">
        <v>2323</v>
      </c>
      <c r="K496" s="1035" t="s">
        <v>2268</v>
      </c>
      <c r="L496" s="1035" t="s">
        <v>2324</v>
      </c>
      <c r="M496" s="1035" t="s">
        <v>2268</v>
      </c>
      <c r="N496" s="1035" t="s">
        <v>2324</v>
      </c>
      <c r="O496" s="1041" t="s">
        <v>2322</v>
      </c>
      <c r="P496" s="1035" t="s">
        <v>2230</v>
      </c>
      <c r="Q496" s="1038" t="s">
        <v>2231</v>
      </c>
      <c r="R496" s="1038" t="s">
        <v>346</v>
      </c>
    </row>
    <row r="497" spans="2:18" ht="90">
      <c r="B497" s="1038" t="s">
        <v>2053</v>
      </c>
      <c r="C497" s="1032" t="s">
        <v>801</v>
      </c>
      <c r="D497" s="1039" t="s">
        <v>2325</v>
      </c>
      <c r="E497" s="1039" t="s">
        <v>2326</v>
      </c>
      <c r="F497" s="1042">
        <v>4221025201</v>
      </c>
      <c r="G497" s="1042" t="s">
        <v>2327</v>
      </c>
      <c r="H497" s="1035">
        <v>1</v>
      </c>
      <c r="I497" s="1035" t="s">
        <v>2328</v>
      </c>
      <c r="J497" s="1035" t="s">
        <v>2329</v>
      </c>
      <c r="K497" s="1035" t="s">
        <v>2268</v>
      </c>
      <c r="L497" s="1035" t="s">
        <v>2330</v>
      </c>
      <c r="M497" s="1035" t="s">
        <v>2268</v>
      </c>
      <c r="N497" s="1035" t="s">
        <v>2330</v>
      </c>
      <c r="O497" s="1035" t="s">
        <v>2328</v>
      </c>
      <c r="P497" s="1035" t="s">
        <v>2230</v>
      </c>
      <c r="Q497" s="1038" t="s">
        <v>2231</v>
      </c>
      <c r="R497" s="1038" t="s">
        <v>346</v>
      </c>
    </row>
    <row r="498" spans="2:18" ht="105">
      <c r="B498" s="1038" t="s">
        <v>2053</v>
      </c>
      <c r="C498" s="1032" t="s">
        <v>801</v>
      </c>
      <c r="D498" s="1039" t="s">
        <v>2331</v>
      </c>
      <c r="E498" s="1039" t="s">
        <v>2332</v>
      </c>
      <c r="F498" s="1042">
        <v>4221007227</v>
      </c>
      <c r="G498" s="1042" t="s">
        <v>2333</v>
      </c>
      <c r="H498" s="1035">
        <v>1</v>
      </c>
      <c r="I498" s="1035" t="s">
        <v>2334</v>
      </c>
      <c r="J498" s="1035" t="s">
        <v>2335</v>
      </c>
      <c r="K498" s="1035" t="s">
        <v>395</v>
      </c>
      <c r="L498" s="1035" t="s">
        <v>2336</v>
      </c>
      <c r="M498" s="1035" t="s">
        <v>395</v>
      </c>
      <c r="N498" s="1035" t="s">
        <v>2336</v>
      </c>
      <c r="O498" s="1035" t="s">
        <v>2334</v>
      </c>
      <c r="P498" s="1035" t="s">
        <v>2238</v>
      </c>
      <c r="Q498" s="1038" t="s">
        <v>554</v>
      </c>
      <c r="R498" s="1038" t="s">
        <v>346</v>
      </c>
    </row>
    <row r="499" spans="2:18" ht="105">
      <c r="B499" s="1038" t="s">
        <v>2053</v>
      </c>
      <c r="C499" s="1032" t="s">
        <v>801</v>
      </c>
      <c r="D499" s="1039" t="s">
        <v>2337</v>
      </c>
      <c r="E499" s="1039" t="s">
        <v>2338</v>
      </c>
      <c r="F499" s="1035">
        <v>4221008301</v>
      </c>
      <c r="G499" s="1035" t="s">
        <v>2339</v>
      </c>
      <c r="H499" s="1035">
        <v>1</v>
      </c>
      <c r="I499" s="1035" t="s">
        <v>2340</v>
      </c>
      <c r="J499" s="1035" t="s">
        <v>2341</v>
      </c>
      <c r="K499" s="1035" t="s">
        <v>2268</v>
      </c>
      <c r="L499" s="1035" t="s">
        <v>2342</v>
      </c>
      <c r="M499" s="1035" t="s">
        <v>2268</v>
      </c>
      <c r="N499" s="1035" t="s">
        <v>2342</v>
      </c>
      <c r="O499" s="1041" t="s">
        <v>2340</v>
      </c>
      <c r="P499" s="1035" t="s">
        <v>2238</v>
      </c>
      <c r="Q499" s="1038" t="s">
        <v>554</v>
      </c>
      <c r="R499" s="1038" t="s">
        <v>346</v>
      </c>
    </row>
    <row r="500" spans="2:18" ht="165.75">
      <c r="B500" s="1038" t="s">
        <v>2053</v>
      </c>
      <c r="C500" s="1032" t="s">
        <v>801</v>
      </c>
      <c r="D500" s="1033" t="s">
        <v>2343</v>
      </c>
      <c r="E500" s="1039" t="s">
        <v>2344</v>
      </c>
      <c r="F500" s="1035">
        <v>4221006840</v>
      </c>
      <c r="G500" s="1035" t="s">
        <v>2345</v>
      </c>
      <c r="H500" s="1035">
        <v>1</v>
      </c>
      <c r="I500" s="1035" t="s">
        <v>2346</v>
      </c>
      <c r="J500" s="1043" t="s">
        <v>2347</v>
      </c>
      <c r="K500" s="1035" t="s">
        <v>395</v>
      </c>
      <c r="L500" s="1035" t="s">
        <v>2348</v>
      </c>
      <c r="M500" s="1035" t="s">
        <v>395</v>
      </c>
      <c r="N500" s="1035" t="s">
        <v>2348</v>
      </c>
      <c r="O500" s="1035" t="s">
        <v>2346</v>
      </c>
      <c r="P500" s="1035" t="s">
        <v>2230</v>
      </c>
      <c r="Q500" s="1038" t="s">
        <v>2231</v>
      </c>
      <c r="R500" s="1038" t="s">
        <v>346</v>
      </c>
    </row>
    <row r="501" spans="2:18" ht="60">
      <c r="B501" s="683" t="s">
        <v>800</v>
      </c>
      <c r="C501" s="491" t="s">
        <v>801</v>
      </c>
      <c r="D501" s="492" t="s">
        <v>802</v>
      </c>
      <c r="E501" s="865" t="s">
        <v>803</v>
      </c>
      <c r="F501" s="1044">
        <v>4217030826</v>
      </c>
      <c r="G501" s="866" t="s">
        <v>804</v>
      </c>
      <c r="H501" s="444">
        <v>1</v>
      </c>
      <c r="I501" s="493" t="s">
        <v>805</v>
      </c>
      <c r="J501" s="1045" t="s">
        <v>806</v>
      </c>
      <c r="K501" s="1035" t="s">
        <v>807</v>
      </c>
      <c r="L501" s="866" t="s">
        <v>808</v>
      </c>
      <c r="M501" s="1035" t="s">
        <v>807</v>
      </c>
      <c r="N501" s="866" t="s">
        <v>808</v>
      </c>
      <c r="O501" s="1045" t="s">
        <v>809</v>
      </c>
      <c r="P501" s="683" t="s">
        <v>422</v>
      </c>
      <c r="Q501" s="1038" t="s">
        <v>603</v>
      </c>
      <c r="R501" s="1038" t="s">
        <v>265</v>
      </c>
    </row>
    <row r="502" spans="2:18" ht="72">
      <c r="B502" s="683" t="s">
        <v>800</v>
      </c>
      <c r="C502" s="491" t="s">
        <v>801</v>
      </c>
      <c r="D502" s="492" t="s">
        <v>810</v>
      </c>
      <c r="E502" s="865" t="s">
        <v>811</v>
      </c>
      <c r="F502" s="1044">
        <v>4217029482</v>
      </c>
      <c r="G502" s="866" t="s">
        <v>812</v>
      </c>
      <c r="H502" s="444">
        <v>1</v>
      </c>
      <c r="I502" s="493" t="s">
        <v>813</v>
      </c>
      <c r="J502" s="1045" t="s">
        <v>814</v>
      </c>
      <c r="K502" s="1035" t="s">
        <v>807</v>
      </c>
      <c r="L502" s="866" t="s">
        <v>815</v>
      </c>
      <c r="M502" s="1035" t="s">
        <v>807</v>
      </c>
      <c r="N502" s="866" t="s">
        <v>815</v>
      </c>
      <c r="O502" s="1045" t="s">
        <v>816</v>
      </c>
      <c r="P502" s="683" t="s">
        <v>422</v>
      </c>
      <c r="Q502" s="1038" t="s">
        <v>345</v>
      </c>
      <c r="R502" s="1038" t="s">
        <v>265</v>
      </c>
    </row>
    <row r="503" spans="2:18" ht="84">
      <c r="B503" s="866" t="s">
        <v>800</v>
      </c>
      <c r="C503" s="866" t="s">
        <v>801</v>
      </c>
      <c r="D503" s="492" t="s">
        <v>817</v>
      </c>
      <c r="E503" s="865" t="s">
        <v>818</v>
      </c>
      <c r="F503" s="866">
        <v>4217127578</v>
      </c>
      <c r="G503" s="866" t="s">
        <v>819</v>
      </c>
      <c r="H503" s="1035">
        <v>1</v>
      </c>
      <c r="I503" s="866" t="s">
        <v>820</v>
      </c>
      <c r="J503" s="866" t="s">
        <v>821</v>
      </c>
      <c r="K503" s="866" t="s">
        <v>807</v>
      </c>
      <c r="L503" s="866" t="s">
        <v>822</v>
      </c>
      <c r="M503" s="866" t="s">
        <v>807</v>
      </c>
      <c r="N503" s="866" t="s">
        <v>822</v>
      </c>
      <c r="O503" s="866" t="s">
        <v>820</v>
      </c>
      <c r="P503" s="683" t="s">
        <v>422</v>
      </c>
      <c r="Q503" s="866" t="s">
        <v>345</v>
      </c>
      <c r="R503" s="866" t="s">
        <v>345</v>
      </c>
    </row>
    <row r="504" spans="2:18" ht="96">
      <c r="B504" s="866" t="s">
        <v>800</v>
      </c>
      <c r="C504" s="491" t="s">
        <v>801</v>
      </c>
      <c r="D504" s="492" t="s">
        <v>823</v>
      </c>
      <c r="E504" s="865" t="s">
        <v>824</v>
      </c>
      <c r="F504" s="866">
        <v>4217163632</v>
      </c>
      <c r="G504" s="866" t="s">
        <v>825</v>
      </c>
      <c r="H504" s="1044">
        <v>1</v>
      </c>
      <c r="I504" s="866" t="s">
        <v>826</v>
      </c>
      <c r="J504" s="1039"/>
      <c r="K504" s="866" t="s">
        <v>807</v>
      </c>
      <c r="L504" s="866" t="s">
        <v>827</v>
      </c>
      <c r="M504" s="866" t="s">
        <v>807</v>
      </c>
      <c r="N504" s="866" t="s">
        <v>827</v>
      </c>
      <c r="O504" s="866" t="s">
        <v>826</v>
      </c>
      <c r="P504" s="683" t="s">
        <v>422</v>
      </c>
      <c r="Q504" s="1038" t="s">
        <v>345</v>
      </c>
      <c r="R504" s="1038" t="s">
        <v>265</v>
      </c>
    </row>
    <row r="505" spans="2:18" ht="60">
      <c r="B505" s="683" t="s">
        <v>800</v>
      </c>
      <c r="C505" s="491" t="s">
        <v>801</v>
      </c>
      <c r="D505" s="492" t="s">
        <v>828</v>
      </c>
      <c r="E505" s="865" t="s">
        <v>829</v>
      </c>
      <c r="F505" s="1044">
        <v>4217030590</v>
      </c>
      <c r="G505" s="866" t="s">
        <v>830</v>
      </c>
      <c r="H505" s="444">
        <v>1</v>
      </c>
      <c r="I505" s="493" t="s">
        <v>831</v>
      </c>
      <c r="J505" s="1045" t="s">
        <v>832</v>
      </c>
      <c r="K505" s="1038" t="s">
        <v>807</v>
      </c>
      <c r="L505" s="866" t="s">
        <v>833</v>
      </c>
      <c r="M505" s="1038" t="s">
        <v>807</v>
      </c>
      <c r="N505" s="866" t="s">
        <v>833</v>
      </c>
      <c r="O505" s="1046" t="s">
        <v>834</v>
      </c>
      <c r="P505" s="683" t="s">
        <v>422</v>
      </c>
      <c r="Q505" s="1038" t="s">
        <v>345</v>
      </c>
      <c r="R505" s="1038" t="s">
        <v>265</v>
      </c>
    </row>
    <row r="506" spans="2:18" ht="144">
      <c r="B506" s="683" t="s">
        <v>800</v>
      </c>
      <c r="C506" s="491" t="s">
        <v>801</v>
      </c>
      <c r="D506" s="492" t="s">
        <v>835</v>
      </c>
      <c r="E506" s="865" t="s">
        <v>836</v>
      </c>
      <c r="F506" s="1044">
        <v>4217030960</v>
      </c>
      <c r="G506" s="866" t="s">
        <v>837</v>
      </c>
      <c r="H506" s="444">
        <v>1</v>
      </c>
      <c r="I506" s="493" t="s">
        <v>838</v>
      </c>
      <c r="J506" s="1045" t="s">
        <v>839</v>
      </c>
      <c r="K506" s="1035" t="s">
        <v>807</v>
      </c>
      <c r="L506" s="866" t="s">
        <v>840</v>
      </c>
      <c r="M506" s="1035" t="s">
        <v>807</v>
      </c>
      <c r="N506" s="866" t="s">
        <v>840</v>
      </c>
      <c r="O506" s="1045" t="s">
        <v>841</v>
      </c>
      <c r="P506" s="683" t="s">
        <v>422</v>
      </c>
      <c r="Q506" s="1038" t="s">
        <v>345</v>
      </c>
      <c r="R506" s="1038" t="s">
        <v>265</v>
      </c>
    </row>
    <row r="507" spans="2:18" ht="72">
      <c r="B507" s="683" t="s">
        <v>800</v>
      </c>
      <c r="C507" s="491" t="s">
        <v>801</v>
      </c>
      <c r="D507" s="492" t="s">
        <v>842</v>
      </c>
      <c r="E507" s="865" t="s">
        <v>843</v>
      </c>
      <c r="F507" s="1044">
        <v>4217029468</v>
      </c>
      <c r="G507" s="866" t="s">
        <v>844</v>
      </c>
      <c r="H507" s="444">
        <v>1</v>
      </c>
      <c r="I507" s="493" t="s">
        <v>845</v>
      </c>
      <c r="J507" s="1045" t="s">
        <v>846</v>
      </c>
      <c r="K507" s="1035" t="s">
        <v>807</v>
      </c>
      <c r="L507" s="866" t="s">
        <v>847</v>
      </c>
      <c r="M507" s="1035" t="s">
        <v>807</v>
      </c>
      <c r="N507" s="866" t="s">
        <v>847</v>
      </c>
      <c r="O507" s="1045" t="s">
        <v>848</v>
      </c>
      <c r="P507" s="683" t="s">
        <v>422</v>
      </c>
      <c r="Q507" s="1038" t="s">
        <v>345</v>
      </c>
      <c r="R507" s="1038" t="s">
        <v>265</v>
      </c>
    </row>
    <row r="508" spans="2:18" ht="96">
      <c r="B508" s="866" t="s">
        <v>800</v>
      </c>
      <c r="C508" s="866" t="s">
        <v>801</v>
      </c>
      <c r="D508" s="492" t="s">
        <v>849</v>
      </c>
      <c r="E508" s="865" t="s">
        <v>850</v>
      </c>
      <c r="F508" s="866">
        <v>4217164210</v>
      </c>
      <c r="G508" s="866" t="s">
        <v>851</v>
      </c>
      <c r="H508" s="1044">
        <v>1</v>
      </c>
      <c r="I508" s="866" t="s">
        <v>852</v>
      </c>
      <c r="J508" s="1039"/>
      <c r="K508" s="866" t="s">
        <v>807</v>
      </c>
      <c r="L508" s="866" t="s">
        <v>853</v>
      </c>
      <c r="M508" s="866" t="s">
        <v>807</v>
      </c>
      <c r="N508" s="866" t="s">
        <v>853</v>
      </c>
      <c r="O508" s="866" t="s">
        <v>852</v>
      </c>
      <c r="P508" s="683" t="s">
        <v>422</v>
      </c>
      <c r="Q508" s="1038" t="s">
        <v>345</v>
      </c>
      <c r="R508" s="1038" t="s">
        <v>265</v>
      </c>
    </row>
    <row r="509" spans="2:18" ht="72">
      <c r="B509" s="683" t="s">
        <v>800</v>
      </c>
      <c r="C509" s="491" t="s">
        <v>801</v>
      </c>
      <c r="D509" s="492" t="s">
        <v>854</v>
      </c>
      <c r="E509" s="865" t="s">
        <v>855</v>
      </c>
      <c r="F509" s="1044">
        <v>4217037726</v>
      </c>
      <c r="G509" s="866" t="s">
        <v>856</v>
      </c>
      <c r="H509" s="444">
        <v>1</v>
      </c>
      <c r="I509" s="493" t="s">
        <v>857</v>
      </c>
      <c r="J509" s="1045" t="s">
        <v>858</v>
      </c>
      <c r="K509" s="1035" t="s">
        <v>807</v>
      </c>
      <c r="L509" s="866" t="s">
        <v>859</v>
      </c>
      <c r="M509" s="1035" t="s">
        <v>807</v>
      </c>
      <c r="N509" s="866" t="s">
        <v>859</v>
      </c>
      <c r="O509" s="1045" t="s">
        <v>860</v>
      </c>
      <c r="P509" s="683" t="s">
        <v>422</v>
      </c>
      <c r="Q509" s="1038" t="s">
        <v>345</v>
      </c>
      <c r="R509" s="1038" t="s">
        <v>265</v>
      </c>
    </row>
    <row r="510" spans="2:18" ht="60">
      <c r="B510" s="683" t="s">
        <v>800</v>
      </c>
      <c r="C510" s="491" t="s">
        <v>801</v>
      </c>
      <c r="D510" s="492" t="s">
        <v>861</v>
      </c>
      <c r="E510" s="865" t="s">
        <v>862</v>
      </c>
      <c r="F510" s="1044">
        <v>4217037074</v>
      </c>
      <c r="G510" s="866" t="s">
        <v>863</v>
      </c>
      <c r="H510" s="444">
        <v>1</v>
      </c>
      <c r="I510" s="493" t="s">
        <v>864</v>
      </c>
      <c r="J510" s="1045" t="s">
        <v>865</v>
      </c>
      <c r="K510" s="1035" t="s">
        <v>807</v>
      </c>
      <c r="L510" s="866" t="s">
        <v>866</v>
      </c>
      <c r="M510" s="1035" t="s">
        <v>807</v>
      </c>
      <c r="N510" s="866" t="s">
        <v>866</v>
      </c>
      <c r="O510" s="1045" t="s">
        <v>867</v>
      </c>
      <c r="P510" s="683" t="s">
        <v>422</v>
      </c>
      <c r="Q510" s="1038" t="s">
        <v>345</v>
      </c>
      <c r="R510" s="1038" t="s">
        <v>265</v>
      </c>
    </row>
    <row r="511" spans="2:18" ht="72">
      <c r="B511" s="683" t="s">
        <v>800</v>
      </c>
      <c r="C511" s="491" t="s">
        <v>801</v>
      </c>
      <c r="D511" s="492" t="s">
        <v>868</v>
      </c>
      <c r="E511" s="865" t="s">
        <v>869</v>
      </c>
      <c r="F511" s="1044">
        <v>4217032090</v>
      </c>
      <c r="G511" s="866" t="s">
        <v>870</v>
      </c>
      <c r="H511" s="444">
        <v>1</v>
      </c>
      <c r="I511" s="493" t="s">
        <v>871</v>
      </c>
      <c r="J511" s="1045" t="s">
        <v>872</v>
      </c>
      <c r="K511" s="1035" t="s">
        <v>807</v>
      </c>
      <c r="L511" s="866" t="s">
        <v>873</v>
      </c>
      <c r="M511" s="1035" t="s">
        <v>807</v>
      </c>
      <c r="N511" s="866" t="s">
        <v>873</v>
      </c>
      <c r="O511" s="1045" t="s">
        <v>874</v>
      </c>
      <c r="P511" s="683" t="s">
        <v>422</v>
      </c>
      <c r="Q511" s="1038" t="s">
        <v>345</v>
      </c>
      <c r="R511" s="1038" t="s">
        <v>265</v>
      </c>
    </row>
    <row r="512" spans="2:18" ht="60">
      <c r="B512" s="683" t="s">
        <v>800</v>
      </c>
      <c r="C512" s="491" t="s">
        <v>801</v>
      </c>
      <c r="D512" s="492" t="s">
        <v>875</v>
      </c>
      <c r="E512" s="865" t="s">
        <v>876</v>
      </c>
      <c r="F512" s="1044">
        <v>4217160737</v>
      </c>
      <c r="G512" s="866" t="s">
        <v>877</v>
      </c>
      <c r="H512" s="444">
        <v>1</v>
      </c>
      <c r="I512" s="493" t="s">
        <v>878</v>
      </c>
      <c r="J512" s="1047" t="s">
        <v>879</v>
      </c>
      <c r="K512" s="1038" t="s">
        <v>807</v>
      </c>
      <c r="L512" s="866" t="s">
        <v>880</v>
      </c>
      <c r="M512" s="1038" t="s">
        <v>807</v>
      </c>
      <c r="N512" s="866" t="s">
        <v>880</v>
      </c>
      <c r="O512" s="1046"/>
      <c r="P512" s="683" t="s">
        <v>422</v>
      </c>
      <c r="Q512" s="1038" t="s">
        <v>345</v>
      </c>
      <c r="R512" s="1038" t="s">
        <v>265</v>
      </c>
    </row>
    <row r="513" spans="2:18" ht="60">
      <c r="B513" s="683" t="s">
        <v>800</v>
      </c>
      <c r="C513" s="491" t="s">
        <v>801</v>
      </c>
      <c r="D513" s="492" t="s">
        <v>881</v>
      </c>
      <c r="E513" s="865" t="s">
        <v>882</v>
      </c>
      <c r="F513" s="1044">
        <v>4217031322</v>
      </c>
      <c r="G513" s="866" t="s">
        <v>883</v>
      </c>
      <c r="H513" s="444">
        <v>1</v>
      </c>
      <c r="I513" s="493" t="s">
        <v>884</v>
      </c>
      <c r="J513" s="1045" t="s">
        <v>885</v>
      </c>
      <c r="K513" s="1035" t="s">
        <v>807</v>
      </c>
      <c r="L513" s="866" t="s">
        <v>886</v>
      </c>
      <c r="M513" s="1035" t="s">
        <v>807</v>
      </c>
      <c r="N513" s="866" t="s">
        <v>886</v>
      </c>
      <c r="O513" s="1045" t="s">
        <v>887</v>
      </c>
      <c r="P513" s="683" t="s">
        <v>422</v>
      </c>
      <c r="Q513" s="1038" t="s">
        <v>345</v>
      </c>
      <c r="R513" s="1038" t="s">
        <v>265</v>
      </c>
    </row>
    <row r="514" spans="2:18" ht="132">
      <c r="B514" s="683" t="s">
        <v>800</v>
      </c>
      <c r="C514" s="491" t="s">
        <v>801</v>
      </c>
      <c r="D514" s="492" t="s">
        <v>888</v>
      </c>
      <c r="E514" s="865" t="s">
        <v>889</v>
      </c>
      <c r="F514" s="1044">
        <v>4217035077</v>
      </c>
      <c r="G514" s="866" t="s">
        <v>890</v>
      </c>
      <c r="H514" s="444">
        <v>1</v>
      </c>
      <c r="I514" s="493" t="s">
        <v>891</v>
      </c>
      <c r="J514" s="1048" t="s">
        <v>892</v>
      </c>
      <c r="K514" s="1035" t="s">
        <v>807</v>
      </c>
      <c r="L514" s="866" t="s">
        <v>893</v>
      </c>
      <c r="M514" s="1035" t="s">
        <v>807</v>
      </c>
      <c r="N514" s="866" t="s">
        <v>893</v>
      </c>
      <c r="O514" s="1045" t="s">
        <v>894</v>
      </c>
      <c r="P514" s="683" t="s">
        <v>422</v>
      </c>
      <c r="Q514" s="1038" t="s">
        <v>345</v>
      </c>
      <c r="R514" s="1038" t="s">
        <v>265</v>
      </c>
    </row>
    <row r="515" spans="2:18" ht="60">
      <c r="B515" s="683" t="s">
        <v>800</v>
      </c>
      <c r="C515" s="491" t="s">
        <v>801</v>
      </c>
      <c r="D515" s="492" t="s">
        <v>895</v>
      </c>
      <c r="E515" s="865" t="s">
        <v>896</v>
      </c>
      <c r="F515" s="1044">
        <v>4217023410</v>
      </c>
      <c r="G515" s="866" t="s">
        <v>897</v>
      </c>
      <c r="H515" s="444">
        <v>1</v>
      </c>
      <c r="I515" s="493" t="s">
        <v>898</v>
      </c>
      <c r="J515" s="1045" t="s">
        <v>899</v>
      </c>
      <c r="K515" s="1035" t="s">
        <v>807</v>
      </c>
      <c r="L515" s="866" t="s">
        <v>900</v>
      </c>
      <c r="M515" s="1035" t="s">
        <v>807</v>
      </c>
      <c r="N515" s="866" t="s">
        <v>900</v>
      </c>
      <c r="O515" s="1045" t="s">
        <v>901</v>
      </c>
      <c r="P515" s="683" t="s">
        <v>422</v>
      </c>
      <c r="Q515" s="1038" t="s">
        <v>345</v>
      </c>
      <c r="R515" s="1038" t="s">
        <v>265</v>
      </c>
    </row>
    <row r="516" spans="2:18" ht="132">
      <c r="B516" s="683" t="s">
        <v>800</v>
      </c>
      <c r="C516" s="491" t="s">
        <v>801</v>
      </c>
      <c r="D516" s="492" t="s">
        <v>902</v>
      </c>
      <c r="E516" s="865" t="s">
        <v>903</v>
      </c>
      <c r="F516" s="1044">
        <v>4217030978</v>
      </c>
      <c r="G516" s="866" t="s">
        <v>904</v>
      </c>
      <c r="H516" s="444">
        <v>1</v>
      </c>
      <c r="I516" s="493" t="s">
        <v>905</v>
      </c>
      <c r="J516" s="1045" t="s">
        <v>906</v>
      </c>
      <c r="K516" s="1035" t="s">
        <v>807</v>
      </c>
      <c r="L516" s="866" t="s">
        <v>907</v>
      </c>
      <c r="M516" s="1035" t="s">
        <v>807</v>
      </c>
      <c r="N516" s="866" t="s">
        <v>907</v>
      </c>
      <c r="O516" s="1045" t="s">
        <v>908</v>
      </c>
      <c r="P516" s="683" t="s">
        <v>422</v>
      </c>
      <c r="Q516" s="1038" t="s">
        <v>345</v>
      </c>
      <c r="R516" s="1038" t="s">
        <v>265</v>
      </c>
    </row>
    <row r="517" spans="2:18" ht="60">
      <c r="B517" s="683" t="s">
        <v>800</v>
      </c>
      <c r="C517" s="491" t="s">
        <v>801</v>
      </c>
      <c r="D517" s="492" t="s">
        <v>909</v>
      </c>
      <c r="E517" s="865" t="s">
        <v>910</v>
      </c>
      <c r="F517" s="1044">
        <v>4217030985</v>
      </c>
      <c r="G517" s="866" t="s">
        <v>911</v>
      </c>
      <c r="H517" s="444">
        <v>1</v>
      </c>
      <c r="I517" s="493" t="s">
        <v>912</v>
      </c>
      <c r="J517" s="1045" t="s">
        <v>913</v>
      </c>
      <c r="K517" s="1035" t="s">
        <v>807</v>
      </c>
      <c r="L517" s="866" t="s">
        <v>914</v>
      </c>
      <c r="M517" s="1035" t="s">
        <v>807</v>
      </c>
      <c r="N517" s="866" t="s">
        <v>914</v>
      </c>
      <c r="O517" s="1045" t="s">
        <v>915</v>
      </c>
      <c r="P517" s="1038" t="s">
        <v>256</v>
      </c>
      <c r="Q517" s="1038" t="s">
        <v>345</v>
      </c>
      <c r="R517" s="1038" t="s">
        <v>265</v>
      </c>
    </row>
    <row r="518" spans="2:18" ht="72">
      <c r="B518" s="683" t="s">
        <v>800</v>
      </c>
      <c r="C518" s="491" t="s">
        <v>801</v>
      </c>
      <c r="D518" s="492" t="s">
        <v>916</v>
      </c>
      <c r="E518" s="865" t="s">
        <v>917</v>
      </c>
      <c r="F518" s="1044">
        <v>4217031001</v>
      </c>
      <c r="G518" s="866" t="s">
        <v>918</v>
      </c>
      <c r="H518" s="444">
        <v>1</v>
      </c>
      <c r="I518" s="493" t="s">
        <v>919</v>
      </c>
      <c r="J518" s="1045" t="s">
        <v>920</v>
      </c>
      <c r="K518" s="1035" t="s">
        <v>807</v>
      </c>
      <c r="L518" s="866" t="s">
        <v>921</v>
      </c>
      <c r="M518" s="1035" t="s">
        <v>807</v>
      </c>
      <c r="N518" s="866" t="s">
        <v>921</v>
      </c>
      <c r="O518" s="1045" t="s">
        <v>922</v>
      </c>
      <c r="P518" s="683" t="s">
        <v>422</v>
      </c>
      <c r="Q518" s="1038" t="s">
        <v>345</v>
      </c>
      <c r="R518" s="1038" t="s">
        <v>265</v>
      </c>
    </row>
    <row r="519" spans="2:18" ht="60">
      <c r="B519" s="683" t="s">
        <v>800</v>
      </c>
      <c r="C519" s="491" t="s">
        <v>801</v>
      </c>
      <c r="D519" s="492" t="s">
        <v>923</v>
      </c>
      <c r="E519" s="865" t="s">
        <v>924</v>
      </c>
      <c r="F519" s="1044">
        <v>4217030600</v>
      </c>
      <c r="G519" s="866" t="s">
        <v>925</v>
      </c>
      <c r="H519" s="444">
        <v>1</v>
      </c>
      <c r="I519" s="493" t="s">
        <v>926</v>
      </c>
      <c r="J519" s="1045" t="s">
        <v>927</v>
      </c>
      <c r="K519" s="1035" t="s">
        <v>807</v>
      </c>
      <c r="L519" s="866" t="s">
        <v>928</v>
      </c>
      <c r="M519" s="1035" t="s">
        <v>807</v>
      </c>
      <c r="N519" s="866" t="s">
        <v>928</v>
      </c>
      <c r="O519" s="1045" t="s">
        <v>929</v>
      </c>
      <c r="P519" s="683" t="s">
        <v>422</v>
      </c>
      <c r="Q519" s="1038" t="s">
        <v>345</v>
      </c>
      <c r="R519" s="1038" t="s">
        <v>265</v>
      </c>
    </row>
    <row r="520" spans="2:18" ht="60">
      <c r="B520" s="683" t="s">
        <v>800</v>
      </c>
      <c r="C520" s="491" t="s">
        <v>801</v>
      </c>
      <c r="D520" s="492" t="s">
        <v>930</v>
      </c>
      <c r="E520" s="865" t="s">
        <v>931</v>
      </c>
      <c r="F520" s="1044">
        <v>4217032485</v>
      </c>
      <c r="G520" s="866" t="s">
        <v>932</v>
      </c>
      <c r="H520" s="444">
        <v>1</v>
      </c>
      <c r="I520" s="493" t="s">
        <v>933</v>
      </c>
      <c r="J520" s="1045" t="s">
        <v>934</v>
      </c>
      <c r="K520" s="1035" t="s">
        <v>807</v>
      </c>
      <c r="L520" s="866" t="s">
        <v>935</v>
      </c>
      <c r="M520" s="1035" t="s">
        <v>807</v>
      </c>
      <c r="N520" s="866" t="s">
        <v>935</v>
      </c>
      <c r="O520" s="1045" t="s">
        <v>936</v>
      </c>
      <c r="P520" s="683" t="s">
        <v>422</v>
      </c>
      <c r="Q520" s="1038" t="s">
        <v>345</v>
      </c>
      <c r="R520" s="1038" t="s">
        <v>265</v>
      </c>
    </row>
    <row r="521" spans="2:18" ht="60">
      <c r="B521" s="683" t="s">
        <v>800</v>
      </c>
      <c r="C521" s="491" t="s">
        <v>801</v>
      </c>
      <c r="D521" s="492" t="s">
        <v>937</v>
      </c>
      <c r="E521" s="865" t="s">
        <v>938</v>
      </c>
      <c r="F521" s="1044">
        <v>4217031330</v>
      </c>
      <c r="G521" s="866" t="s">
        <v>939</v>
      </c>
      <c r="H521" s="444">
        <v>1</v>
      </c>
      <c r="I521" s="493" t="s">
        <v>940</v>
      </c>
      <c r="J521" s="1045" t="s">
        <v>941</v>
      </c>
      <c r="K521" s="1035" t="s">
        <v>807</v>
      </c>
      <c r="L521" s="866" t="s">
        <v>942</v>
      </c>
      <c r="M521" s="1035" t="s">
        <v>807</v>
      </c>
      <c r="N521" s="866" t="s">
        <v>942</v>
      </c>
      <c r="O521" s="1045" t="s">
        <v>943</v>
      </c>
      <c r="P521" s="683" t="s">
        <v>422</v>
      </c>
      <c r="Q521" s="1038" t="s">
        <v>345</v>
      </c>
      <c r="R521" s="1038" t="s">
        <v>265</v>
      </c>
    </row>
    <row r="522" spans="2:18" ht="60">
      <c r="B522" s="683" t="s">
        <v>800</v>
      </c>
      <c r="C522" s="491" t="s">
        <v>801</v>
      </c>
      <c r="D522" s="492" t="s">
        <v>944</v>
      </c>
      <c r="E522" s="865" t="s">
        <v>945</v>
      </c>
      <c r="F522" s="1044">
        <v>4217031516</v>
      </c>
      <c r="G522" s="866" t="s">
        <v>946</v>
      </c>
      <c r="H522" s="444">
        <v>1</v>
      </c>
      <c r="I522" s="492" t="s">
        <v>947</v>
      </c>
      <c r="J522" s="1045" t="s">
        <v>948</v>
      </c>
      <c r="K522" s="1035" t="s">
        <v>807</v>
      </c>
      <c r="L522" s="866" t="s">
        <v>949</v>
      </c>
      <c r="M522" s="1035" t="s">
        <v>807</v>
      </c>
      <c r="N522" s="866" t="s">
        <v>949</v>
      </c>
      <c r="O522" s="1045" t="s">
        <v>950</v>
      </c>
      <c r="P522" s="683" t="s">
        <v>422</v>
      </c>
      <c r="Q522" s="1038" t="s">
        <v>345</v>
      </c>
      <c r="R522" s="1038" t="s">
        <v>265</v>
      </c>
    </row>
    <row r="523" spans="2:18" ht="60">
      <c r="B523" s="683" t="s">
        <v>800</v>
      </c>
      <c r="C523" s="491" t="s">
        <v>801</v>
      </c>
      <c r="D523" s="492" t="s">
        <v>951</v>
      </c>
      <c r="E523" s="865" t="s">
        <v>952</v>
      </c>
      <c r="F523" s="1044">
        <v>4217029443</v>
      </c>
      <c r="G523" s="866" t="s">
        <v>953</v>
      </c>
      <c r="H523" s="444">
        <v>1</v>
      </c>
      <c r="I523" s="493" t="s">
        <v>954</v>
      </c>
      <c r="J523" s="1045" t="s">
        <v>955</v>
      </c>
      <c r="K523" s="1035" t="s">
        <v>807</v>
      </c>
      <c r="L523" s="866" t="s">
        <v>956</v>
      </c>
      <c r="M523" s="1035" t="s">
        <v>807</v>
      </c>
      <c r="N523" s="866" t="s">
        <v>956</v>
      </c>
      <c r="O523" s="1045" t="s">
        <v>957</v>
      </c>
      <c r="P523" s="683" t="s">
        <v>422</v>
      </c>
      <c r="Q523" s="1038" t="s">
        <v>345</v>
      </c>
      <c r="R523" s="1038" t="s">
        <v>265</v>
      </c>
    </row>
    <row r="524" spans="2:18" ht="60">
      <c r="B524" s="683" t="s">
        <v>800</v>
      </c>
      <c r="C524" s="491" t="s">
        <v>801</v>
      </c>
      <c r="D524" s="492" t="s">
        <v>958</v>
      </c>
      <c r="E524" s="865" t="s">
        <v>959</v>
      </c>
      <c r="F524" s="1044">
        <v>4217029524</v>
      </c>
      <c r="G524" s="866" t="s">
        <v>960</v>
      </c>
      <c r="H524" s="444">
        <v>1</v>
      </c>
      <c r="I524" s="493" t="s">
        <v>961</v>
      </c>
      <c r="J524" s="1045" t="s">
        <v>962</v>
      </c>
      <c r="K524" s="1035" t="s">
        <v>807</v>
      </c>
      <c r="L524" s="866" t="s">
        <v>963</v>
      </c>
      <c r="M524" s="1035" t="s">
        <v>807</v>
      </c>
      <c r="N524" s="866" t="s">
        <v>963</v>
      </c>
      <c r="O524" s="1045" t="s">
        <v>964</v>
      </c>
      <c r="P524" s="683" t="s">
        <v>422</v>
      </c>
      <c r="Q524" s="1038" t="s">
        <v>345</v>
      </c>
      <c r="R524" s="1038" t="s">
        <v>265</v>
      </c>
    </row>
    <row r="525" spans="2:18" ht="72">
      <c r="B525" s="683" t="s">
        <v>800</v>
      </c>
      <c r="C525" s="491" t="s">
        <v>801</v>
      </c>
      <c r="D525" s="492" t="s">
        <v>965</v>
      </c>
      <c r="E525" s="865" t="s">
        <v>966</v>
      </c>
      <c r="F525" s="1044">
        <v>4217031019</v>
      </c>
      <c r="G525" s="866" t="s">
        <v>967</v>
      </c>
      <c r="H525" s="444">
        <v>1</v>
      </c>
      <c r="I525" s="492" t="s">
        <v>968</v>
      </c>
      <c r="J525" s="782" t="s">
        <v>969</v>
      </c>
      <c r="K525" s="1035" t="s">
        <v>807</v>
      </c>
      <c r="L525" s="866" t="s">
        <v>970</v>
      </c>
      <c r="M525" s="1035" t="s">
        <v>807</v>
      </c>
      <c r="N525" s="866" t="s">
        <v>970</v>
      </c>
      <c r="O525" s="1045" t="s">
        <v>971</v>
      </c>
      <c r="P525" s="683" t="s">
        <v>422</v>
      </c>
      <c r="Q525" s="1038" t="s">
        <v>345</v>
      </c>
      <c r="R525" s="1038" t="s">
        <v>265</v>
      </c>
    </row>
    <row r="526" spans="2:18" ht="60">
      <c r="B526" s="683" t="s">
        <v>800</v>
      </c>
      <c r="C526" s="491" t="s">
        <v>801</v>
      </c>
      <c r="D526" s="492" t="s">
        <v>972</v>
      </c>
      <c r="E526" s="865" t="s">
        <v>973</v>
      </c>
      <c r="F526" s="1044">
        <v>4217031308</v>
      </c>
      <c r="G526" s="866" t="s">
        <v>974</v>
      </c>
      <c r="H526" s="444">
        <v>1</v>
      </c>
      <c r="I526" s="493" t="s">
        <v>975</v>
      </c>
      <c r="J526" s="1045" t="s">
        <v>976</v>
      </c>
      <c r="K526" s="1035" t="s">
        <v>807</v>
      </c>
      <c r="L526" s="866" t="s">
        <v>977</v>
      </c>
      <c r="M526" s="1035" t="s">
        <v>807</v>
      </c>
      <c r="N526" s="866" t="s">
        <v>977</v>
      </c>
      <c r="O526" s="1045" t="s">
        <v>978</v>
      </c>
      <c r="P526" s="1038" t="s">
        <v>431</v>
      </c>
      <c r="Q526" s="1038" t="s">
        <v>345</v>
      </c>
      <c r="R526" s="1038" t="s">
        <v>265</v>
      </c>
    </row>
    <row r="527" spans="2:18" ht="60">
      <c r="B527" s="683" t="s">
        <v>800</v>
      </c>
      <c r="C527" s="491" t="s">
        <v>801</v>
      </c>
      <c r="D527" s="492" t="s">
        <v>979</v>
      </c>
      <c r="E527" s="865" t="s">
        <v>980</v>
      </c>
      <c r="F527" s="1044">
        <v>4217031026</v>
      </c>
      <c r="G527" s="866" t="s">
        <v>981</v>
      </c>
      <c r="H527" s="444">
        <v>1</v>
      </c>
      <c r="I527" s="493" t="s">
        <v>982</v>
      </c>
      <c r="J527" s="1045" t="s">
        <v>983</v>
      </c>
      <c r="K527" s="1035" t="s">
        <v>807</v>
      </c>
      <c r="L527" s="866" t="s">
        <v>984</v>
      </c>
      <c r="M527" s="1035" t="s">
        <v>807</v>
      </c>
      <c r="N527" s="866" t="s">
        <v>984</v>
      </c>
      <c r="O527" s="1045" t="s">
        <v>985</v>
      </c>
      <c r="P527" s="683" t="s">
        <v>422</v>
      </c>
      <c r="Q527" s="1038" t="s">
        <v>345</v>
      </c>
      <c r="R527" s="1038" t="s">
        <v>265</v>
      </c>
    </row>
    <row r="528" spans="2:18" ht="84">
      <c r="B528" s="866" t="s">
        <v>800</v>
      </c>
      <c r="C528" s="866" t="s">
        <v>801</v>
      </c>
      <c r="D528" s="866"/>
      <c r="E528" s="865" t="s">
        <v>4838</v>
      </c>
      <c r="F528" s="866">
        <v>4217158583</v>
      </c>
      <c r="G528" s="866" t="s">
        <v>4839</v>
      </c>
      <c r="H528" s="1044">
        <v>1</v>
      </c>
      <c r="I528" s="866">
        <v>89516067156</v>
      </c>
      <c r="J528" s="866" t="s">
        <v>4840</v>
      </c>
      <c r="K528" s="866" t="s">
        <v>807</v>
      </c>
      <c r="L528" s="866" t="s">
        <v>4841</v>
      </c>
      <c r="M528" s="866" t="s">
        <v>807</v>
      </c>
      <c r="N528" s="866" t="s">
        <v>4841</v>
      </c>
      <c r="O528" s="866" t="s">
        <v>4842</v>
      </c>
      <c r="P528" s="866" t="s">
        <v>431</v>
      </c>
      <c r="Q528" s="866" t="s">
        <v>3977</v>
      </c>
      <c r="R528" s="866" t="s">
        <v>3977</v>
      </c>
    </row>
    <row r="529" spans="2:18" ht="84">
      <c r="B529" s="866" t="s">
        <v>800</v>
      </c>
      <c r="C529" s="866" t="s">
        <v>801</v>
      </c>
      <c r="D529" s="492" t="s">
        <v>986</v>
      </c>
      <c r="E529" s="865" t="s">
        <v>987</v>
      </c>
      <c r="F529" s="866">
        <v>4217084395</v>
      </c>
      <c r="G529" s="866" t="s">
        <v>988</v>
      </c>
      <c r="H529" s="1044">
        <v>1</v>
      </c>
      <c r="I529" s="866" t="s">
        <v>989</v>
      </c>
      <c r="J529" s="866" t="s">
        <v>990</v>
      </c>
      <c r="K529" s="866" t="s">
        <v>807</v>
      </c>
      <c r="L529" s="866" t="s">
        <v>991</v>
      </c>
      <c r="M529" s="866" t="s">
        <v>807</v>
      </c>
      <c r="N529" s="866" t="s">
        <v>991</v>
      </c>
      <c r="O529" s="866" t="s">
        <v>989</v>
      </c>
      <c r="P529" s="1038" t="s">
        <v>256</v>
      </c>
      <c r="Q529" s="866" t="s">
        <v>345</v>
      </c>
      <c r="R529" s="866" t="s">
        <v>345</v>
      </c>
    </row>
    <row r="530" spans="2:18" ht="60">
      <c r="B530" s="683" t="s">
        <v>800</v>
      </c>
      <c r="C530" s="491" t="s">
        <v>801</v>
      </c>
      <c r="D530" s="492" t="s">
        <v>992</v>
      </c>
      <c r="E530" s="865" t="s">
        <v>993</v>
      </c>
      <c r="F530" s="1044">
        <v>4217031107</v>
      </c>
      <c r="G530" s="866" t="s">
        <v>994</v>
      </c>
      <c r="H530" s="444">
        <v>1</v>
      </c>
      <c r="I530" s="493" t="s">
        <v>995</v>
      </c>
      <c r="J530" s="1045" t="s">
        <v>996</v>
      </c>
      <c r="K530" s="1035" t="s">
        <v>807</v>
      </c>
      <c r="L530" s="866" t="s">
        <v>997</v>
      </c>
      <c r="M530" s="1035" t="s">
        <v>807</v>
      </c>
      <c r="N530" s="866" t="s">
        <v>997</v>
      </c>
      <c r="O530" s="1045" t="s">
        <v>998</v>
      </c>
      <c r="P530" s="683" t="s">
        <v>422</v>
      </c>
      <c r="Q530" s="1038" t="s">
        <v>345</v>
      </c>
      <c r="R530" s="1038" t="s">
        <v>265</v>
      </c>
    </row>
    <row r="531" spans="2:18" ht="60">
      <c r="B531" s="683" t="s">
        <v>800</v>
      </c>
      <c r="C531" s="491" t="s">
        <v>801</v>
      </c>
      <c r="D531" s="492" t="s">
        <v>999</v>
      </c>
      <c r="E531" s="865" t="s">
        <v>1000</v>
      </c>
      <c r="F531" s="1044">
        <v>4217023434</v>
      </c>
      <c r="G531" s="866" t="s">
        <v>1001</v>
      </c>
      <c r="H531" s="444">
        <v>1</v>
      </c>
      <c r="I531" s="493" t="s">
        <v>1002</v>
      </c>
      <c r="J531" s="1045" t="s">
        <v>1003</v>
      </c>
      <c r="K531" s="1035" t="s">
        <v>807</v>
      </c>
      <c r="L531" s="866" t="s">
        <v>1004</v>
      </c>
      <c r="M531" s="1035" t="s">
        <v>807</v>
      </c>
      <c r="N531" s="866" t="s">
        <v>1004</v>
      </c>
      <c r="O531" s="1045" t="s">
        <v>1005</v>
      </c>
      <c r="P531" s="683" t="s">
        <v>422</v>
      </c>
      <c r="Q531" s="1038" t="s">
        <v>345</v>
      </c>
      <c r="R531" s="1038" t="s">
        <v>265</v>
      </c>
    </row>
    <row r="532" spans="2:18" ht="60">
      <c r="B532" s="683" t="s">
        <v>800</v>
      </c>
      <c r="C532" s="491" t="s">
        <v>801</v>
      </c>
      <c r="D532" s="492" t="s">
        <v>1006</v>
      </c>
      <c r="E532" s="865" t="s">
        <v>1007</v>
      </c>
      <c r="F532" s="1044">
        <v>4217031114</v>
      </c>
      <c r="G532" s="866" t="s">
        <v>1008</v>
      </c>
      <c r="H532" s="444">
        <v>1</v>
      </c>
      <c r="I532" s="493" t="s">
        <v>1009</v>
      </c>
      <c r="J532" s="1045" t="s">
        <v>1010</v>
      </c>
      <c r="K532" s="1035" t="s">
        <v>807</v>
      </c>
      <c r="L532" s="866" t="s">
        <v>1011</v>
      </c>
      <c r="M532" s="1035" t="s">
        <v>807</v>
      </c>
      <c r="N532" s="866" t="s">
        <v>1011</v>
      </c>
      <c r="O532" s="1045" t="s">
        <v>1012</v>
      </c>
      <c r="P532" s="683" t="s">
        <v>422</v>
      </c>
      <c r="Q532" s="1038" t="s">
        <v>345</v>
      </c>
      <c r="R532" s="1038" t="s">
        <v>265</v>
      </c>
    </row>
    <row r="533" spans="2:18" ht="60">
      <c r="B533" s="683" t="s">
        <v>800</v>
      </c>
      <c r="C533" s="491" t="s">
        <v>801</v>
      </c>
      <c r="D533" s="492" t="s">
        <v>1013</v>
      </c>
      <c r="E533" s="865" t="s">
        <v>1014</v>
      </c>
      <c r="F533" s="1044">
        <v>4217029563</v>
      </c>
      <c r="G533" s="866" t="s">
        <v>1015</v>
      </c>
      <c r="H533" s="444">
        <v>1</v>
      </c>
      <c r="I533" s="492" t="s">
        <v>1016</v>
      </c>
      <c r="J533" s="1045" t="s">
        <v>1017</v>
      </c>
      <c r="K533" s="1035" t="s">
        <v>807</v>
      </c>
      <c r="L533" s="866" t="s">
        <v>1018</v>
      </c>
      <c r="M533" s="1035" t="s">
        <v>807</v>
      </c>
      <c r="N533" s="866" t="s">
        <v>1018</v>
      </c>
      <c r="O533" s="1045" t="s">
        <v>1019</v>
      </c>
      <c r="P533" s="683" t="s">
        <v>422</v>
      </c>
      <c r="Q533" s="1038" t="s">
        <v>345</v>
      </c>
      <c r="R533" s="1038" t="s">
        <v>265</v>
      </c>
    </row>
    <row r="534" spans="2:18" ht="60">
      <c r="B534" s="683" t="s">
        <v>800</v>
      </c>
      <c r="C534" s="491" t="s">
        <v>801</v>
      </c>
      <c r="D534" s="492" t="s">
        <v>1020</v>
      </c>
      <c r="E534" s="865" t="s">
        <v>1021</v>
      </c>
      <c r="F534" s="1044">
        <v>4217036095</v>
      </c>
      <c r="G534" s="866" t="s">
        <v>1022</v>
      </c>
      <c r="H534" s="444">
        <v>1</v>
      </c>
      <c r="I534" s="493" t="s">
        <v>1023</v>
      </c>
      <c r="J534" s="1045" t="s">
        <v>1024</v>
      </c>
      <c r="K534" s="1035" t="s">
        <v>807</v>
      </c>
      <c r="L534" s="866" t="s">
        <v>1025</v>
      </c>
      <c r="M534" s="1035" t="s">
        <v>807</v>
      </c>
      <c r="N534" s="866" t="s">
        <v>1025</v>
      </c>
      <c r="O534" s="1045" t="s">
        <v>1026</v>
      </c>
      <c r="P534" s="683" t="s">
        <v>422</v>
      </c>
      <c r="Q534" s="1038" t="s">
        <v>345</v>
      </c>
      <c r="R534" s="1038" t="s">
        <v>265</v>
      </c>
    </row>
    <row r="535" spans="2:18" ht="60">
      <c r="B535" s="683" t="s">
        <v>800</v>
      </c>
      <c r="C535" s="491" t="s">
        <v>801</v>
      </c>
      <c r="D535" s="492" t="s">
        <v>1027</v>
      </c>
      <c r="E535" s="865" t="s">
        <v>1028</v>
      </c>
      <c r="F535" s="1044">
        <v>4217030199</v>
      </c>
      <c r="G535" s="866" t="s">
        <v>1029</v>
      </c>
      <c r="H535" s="444">
        <v>1</v>
      </c>
      <c r="I535" s="493" t="s">
        <v>1030</v>
      </c>
      <c r="J535" s="1045" t="s">
        <v>1031</v>
      </c>
      <c r="K535" s="1035" t="s">
        <v>807</v>
      </c>
      <c r="L535" s="866" t="s">
        <v>1032</v>
      </c>
      <c r="M535" s="1035" t="s">
        <v>807</v>
      </c>
      <c r="N535" s="866" t="s">
        <v>1032</v>
      </c>
      <c r="O535" s="1045" t="s">
        <v>1033</v>
      </c>
      <c r="P535" s="683" t="s">
        <v>422</v>
      </c>
      <c r="Q535" s="1038" t="s">
        <v>345</v>
      </c>
      <c r="R535" s="1038" t="s">
        <v>265</v>
      </c>
    </row>
    <row r="536" spans="2:18" ht="72">
      <c r="B536" s="683" t="s">
        <v>800</v>
      </c>
      <c r="C536" s="491" t="s">
        <v>801</v>
      </c>
      <c r="D536" s="492" t="s">
        <v>1034</v>
      </c>
      <c r="E536" s="865" t="s">
        <v>1035</v>
      </c>
      <c r="F536" s="1044">
        <v>4217038310</v>
      </c>
      <c r="G536" s="866" t="s">
        <v>1036</v>
      </c>
      <c r="H536" s="444">
        <v>1</v>
      </c>
      <c r="I536" s="493" t="s">
        <v>1037</v>
      </c>
      <c r="J536" s="1045" t="s">
        <v>1038</v>
      </c>
      <c r="K536" s="1035" t="s">
        <v>807</v>
      </c>
      <c r="L536" s="866" t="s">
        <v>1039</v>
      </c>
      <c r="M536" s="1035" t="s">
        <v>807</v>
      </c>
      <c r="N536" s="866" t="s">
        <v>1039</v>
      </c>
      <c r="O536" s="1045" t="s">
        <v>1040</v>
      </c>
      <c r="P536" s="683" t="s">
        <v>422</v>
      </c>
      <c r="Q536" s="1038" t="s">
        <v>345</v>
      </c>
      <c r="R536" s="1038" t="s">
        <v>265</v>
      </c>
    </row>
    <row r="537" spans="2:18" ht="72">
      <c r="B537" s="683" t="s">
        <v>800</v>
      </c>
      <c r="C537" s="491" t="s">
        <v>801</v>
      </c>
      <c r="D537" s="492" t="s">
        <v>1041</v>
      </c>
      <c r="E537" s="865" t="s">
        <v>1042</v>
      </c>
      <c r="F537" s="1044">
        <v>4217031530</v>
      </c>
      <c r="G537" s="866" t="s">
        <v>1043</v>
      </c>
      <c r="H537" s="444">
        <v>1</v>
      </c>
      <c r="I537" s="493" t="s">
        <v>1044</v>
      </c>
      <c r="J537" s="1045" t="s">
        <v>1045</v>
      </c>
      <c r="K537" s="1035" t="s">
        <v>807</v>
      </c>
      <c r="L537" s="866" t="s">
        <v>1046</v>
      </c>
      <c r="M537" s="1035" t="s">
        <v>807</v>
      </c>
      <c r="N537" s="866" t="s">
        <v>1046</v>
      </c>
      <c r="O537" s="1045" t="s">
        <v>1047</v>
      </c>
      <c r="P537" s="683" t="s">
        <v>422</v>
      </c>
      <c r="Q537" s="1038" t="s">
        <v>345</v>
      </c>
      <c r="R537" s="1038" t="s">
        <v>265</v>
      </c>
    </row>
    <row r="538" spans="2:18" ht="72">
      <c r="B538" s="683" t="s">
        <v>800</v>
      </c>
      <c r="C538" s="491" t="s">
        <v>801</v>
      </c>
      <c r="D538" s="492" t="s">
        <v>1048</v>
      </c>
      <c r="E538" s="865" t="s">
        <v>1049</v>
      </c>
      <c r="F538" s="1044">
        <v>4217035020</v>
      </c>
      <c r="G538" s="866" t="s">
        <v>1050</v>
      </c>
      <c r="H538" s="444">
        <v>1</v>
      </c>
      <c r="I538" s="493" t="s">
        <v>1051</v>
      </c>
      <c r="J538" s="1045" t="s">
        <v>1052</v>
      </c>
      <c r="K538" s="1035" t="s">
        <v>807</v>
      </c>
      <c r="L538" s="866" t="s">
        <v>1053</v>
      </c>
      <c r="M538" s="1035" t="s">
        <v>807</v>
      </c>
      <c r="N538" s="866" t="s">
        <v>1053</v>
      </c>
      <c r="O538" s="1045" t="s">
        <v>1054</v>
      </c>
      <c r="P538" s="683" t="s">
        <v>422</v>
      </c>
      <c r="Q538" s="1038" t="s">
        <v>345</v>
      </c>
      <c r="R538" s="1038" t="s">
        <v>265</v>
      </c>
    </row>
    <row r="539" spans="2:18" ht="60">
      <c r="B539" s="683" t="s">
        <v>800</v>
      </c>
      <c r="C539" s="491" t="s">
        <v>801</v>
      </c>
      <c r="D539" s="492" t="s">
        <v>1055</v>
      </c>
      <c r="E539" s="865" t="s">
        <v>1056</v>
      </c>
      <c r="F539" s="1044">
        <v>4217023427</v>
      </c>
      <c r="G539" s="866" t="s">
        <v>1050</v>
      </c>
      <c r="H539" s="444">
        <v>1</v>
      </c>
      <c r="I539" s="493" t="s">
        <v>1057</v>
      </c>
      <c r="J539" s="1045" t="s">
        <v>1058</v>
      </c>
      <c r="K539" s="1035" t="s">
        <v>807</v>
      </c>
      <c r="L539" s="866" t="s">
        <v>1059</v>
      </c>
      <c r="M539" s="1035" t="s">
        <v>807</v>
      </c>
      <c r="N539" s="866" t="s">
        <v>1059</v>
      </c>
      <c r="O539" s="1045" t="s">
        <v>1060</v>
      </c>
      <c r="P539" s="683" t="s">
        <v>422</v>
      </c>
      <c r="Q539" s="1038" t="s">
        <v>345</v>
      </c>
      <c r="R539" s="1038" t="s">
        <v>265</v>
      </c>
    </row>
    <row r="540" spans="2:18" ht="60">
      <c r="B540" s="683" t="s">
        <v>800</v>
      </c>
      <c r="C540" s="491" t="s">
        <v>801</v>
      </c>
      <c r="D540" s="492" t="s">
        <v>1061</v>
      </c>
      <c r="E540" s="865" t="s">
        <v>1062</v>
      </c>
      <c r="F540" s="1044">
        <v>4220013108</v>
      </c>
      <c r="G540" s="866" t="s">
        <v>1063</v>
      </c>
      <c r="H540" s="444">
        <v>1</v>
      </c>
      <c r="I540" s="493" t="s">
        <v>1064</v>
      </c>
      <c r="J540" s="1045" t="s">
        <v>1065</v>
      </c>
      <c r="K540" s="1035" t="s">
        <v>807</v>
      </c>
      <c r="L540" s="866" t="s">
        <v>1066</v>
      </c>
      <c r="M540" s="1035" t="s">
        <v>807</v>
      </c>
      <c r="N540" s="866" t="s">
        <v>1066</v>
      </c>
      <c r="O540" s="1045" t="s">
        <v>1067</v>
      </c>
      <c r="P540" s="683" t="s">
        <v>422</v>
      </c>
      <c r="Q540" s="1038" t="s">
        <v>345</v>
      </c>
      <c r="R540" s="1038" t="s">
        <v>265</v>
      </c>
    </row>
    <row r="541" spans="2:18" ht="60">
      <c r="B541" s="683" t="s">
        <v>800</v>
      </c>
      <c r="C541" s="491" t="s">
        <v>801</v>
      </c>
      <c r="D541" s="492" t="s">
        <v>1068</v>
      </c>
      <c r="E541" s="865" t="s">
        <v>1069</v>
      </c>
      <c r="F541" s="1044">
        <v>4217029370</v>
      </c>
      <c r="G541" s="866" t="s">
        <v>1070</v>
      </c>
      <c r="H541" s="444">
        <v>1</v>
      </c>
      <c r="I541" s="493" t="s">
        <v>1071</v>
      </c>
      <c r="J541" s="1045" t="s">
        <v>1072</v>
      </c>
      <c r="K541" s="1035" t="s">
        <v>807</v>
      </c>
      <c r="L541" s="866" t="s">
        <v>1073</v>
      </c>
      <c r="M541" s="1035" t="s">
        <v>807</v>
      </c>
      <c r="N541" s="866" t="s">
        <v>1073</v>
      </c>
      <c r="O541" s="1045" t="s">
        <v>1074</v>
      </c>
      <c r="P541" s="683" t="s">
        <v>422</v>
      </c>
      <c r="Q541" s="1038" t="s">
        <v>345</v>
      </c>
      <c r="R541" s="1038" t="s">
        <v>265</v>
      </c>
    </row>
    <row r="542" spans="2:18" ht="60">
      <c r="B542" s="683" t="s">
        <v>800</v>
      </c>
      <c r="C542" s="491" t="s">
        <v>801</v>
      </c>
      <c r="D542" s="492" t="s">
        <v>1075</v>
      </c>
      <c r="E542" s="865" t="s">
        <v>1076</v>
      </c>
      <c r="F542" s="1044">
        <v>4217029517</v>
      </c>
      <c r="G542" s="866" t="s">
        <v>1077</v>
      </c>
      <c r="H542" s="444">
        <v>1</v>
      </c>
      <c r="I542" s="493" t="s">
        <v>1078</v>
      </c>
      <c r="J542" s="782" t="s">
        <v>1079</v>
      </c>
      <c r="K542" s="1035" t="s">
        <v>807</v>
      </c>
      <c r="L542" s="866" t="s">
        <v>1080</v>
      </c>
      <c r="M542" s="1035" t="s">
        <v>807</v>
      </c>
      <c r="N542" s="866" t="s">
        <v>1080</v>
      </c>
      <c r="O542" s="1045" t="s">
        <v>1081</v>
      </c>
      <c r="P542" s="683" t="s">
        <v>422</v>
      </c>
      <c r="Q542" s="1038" t="s">
        <v>345</v>
      </c>
      <c r="R542" s="1038" t="s">
        <v>265</v>
      </c>
    </row>
    <row r="543" spans="2:18" ht="60">
      <c r="B543" s="683" t="s">
        <v>800</v>
      </c>
      <c r="C543" s="491" t="s">
        <v>801</v>
      </c>
      <c r="D543" s="492" t="s">
        <v>1082</v>
      </c>
      <c r="E543" s="865" t="s">
        <v>1083</v>
      </c>
      <c r="F543" s="1044">
        <v>4217023459</v>
      </c>
      <c r="G543" s="866" t="s">
        <v>1084</v>
      </c>
      <c r="H543" s="444">
        <v>1</v>
      </c>
      <c r="I543" s="493" t="s">
        <v>1085</v>
      </c>
      <c r="J543" s="1045" t="s">
        <v>1086</v>
      </c>
      <c r="K543" s="1035" t="s">
        <v>807</v>
      </c>
      <c r="L543" s="866" t="s">
        <v>1087</v>
      </c>
      <c r="M543" s="1035" t="s">
        <v>807</v>
      </c>
      <c r="N543" s="866" t="s">
        <v>1087</v>
      </c>
      <c r="O543" s="1045" t="s">
        <v>1088</v>
      </c>
      <c r="P543" s="683" t="s">
        <v>422</v>
      </c>
      <c r="Q543" s="1038" t="s">
        <v>345</v>
      </c>
      <c r="R543" s="1038" t="s">
        <v>265</v>
      </c>
    </row>
    <row r="544" spans="2:18" ht="72">
      <c r="B544" s="683" t="s">
        <v>800</v>
      </c>
      <c r="C544" s="491" t="s">
        <v>801</v>
      </c>
      <c r="D544" s="492" t="s">
        <v>1089</v>
      </c>
      <c r="E544" s="865" t="s">
        <v>1090</v>
      </c>
      <c r="F544" s="1044">
        <v>4217031280</v>
      </c>
      <c r="G544" s="866" t="s">
        <v>1091</v>
      </c>
      <c r="H544" s="444">
        <v>1</v>
      </c>
      <c r="I544" s="493" t="s">
        <v>1092</v>
      </c>
      <c r="J544" s="1045" t="s">
        <v>1093</v>
      </c>
      <c r="K544" s="1035" t="s">
        <v>807</v>
      </c>
      <c r="L544" s="866" t="s">
        <v>1094</v>
      </c>
      <c r="M544" s="1035" t="s">
        <v>807</v>
      </c>
      <c r="N544" s="866" t="s">
        <v>1094</v>
      </c>
      <c r="O544" s="1045" t="s">
        <v>1095</v>
      </c>
      <c r="P544" s="683" t="s">
        <v>422</v>
      </c>
      <c r="Q544" s="1038" t="s">
        <v>345</v>
      </c>
      <c r="R544" s="1038" t="s">
        <v>265</v>
      </c>
    </row>
    <row r="545" spans="2:18" ht="60">
      <c r="B545" s="683" t="s">
        <v>800</v>
      </c>
      <c r="C545" s="491" t="s">
        <v>801</v>
      </c>
      <c r="D545" s="492" t="s">
        <v>1096</v>
      </c>
      <c r="E545" s="865" t="s">
        <v>1097</v>
      </c>
      <c r="F545" s="1044">
        <v>4217030953</v>
      </c>
      <c r="G545" s="866" t="s">
        <v>1098</v>
      </c>
      <c r="H545" s="444">
        <v>1</v>
      </c>
      <c r="I545" s="493" t="s">
        <v>1099</v>
      </c>
      <c r="J545" s="1045" t="s">
        <v>1100</v>
      </c>
      <c r="K545" s="1035" t="s">
        <v>807</v>
      </c>
      <c r="L545" s="866" t="s">
        <v>1101</v>
      </c>
      <c r="M545" s="1035" t="s">
        <v>807</v>
      </c>
      <c r="N545" s="866" t="s">
        <v>1101</v>
      </c>
      <c r="O545" s="1045" t="s">
        <v>1102</v>
      </c>
      <c r="P545" s="1038" t="s">
        <v>256</v>
      </c>
      <c r="Q545" s="1038" t="s">
        <v>345</v>
      </c>
      <c r="R545" s="1038" t="s">
        <v>265</v>
      </c>
    </row>
    <row r="546" spans="2:18" ht="60">
      <c r="B546" s="683" t="s">
        <v>800</v>
      </c>
      <c r="C546" s="491" t="s">
        <v>801</v>
      </c>
      <c r="D546" s="492" t="s">
        <v>1103</v>
      </c>
      <c r="E546" s="865" t="s">
        <v>1104</v>
      </c>
      <c r="F546" s="1044">
        <v>4217035790</v>
      </c>
      <c r="G546" s="866" t="s">
        <v>1105</v>
      </c>
      <c r="H546" s="444">
        <v>1</v>
      </c>
      <c r="I546" s="493" t="s">
        <v>1106</v>
      </c>
      <c r="J546" s="1045" t="s">
        <v>1107</v>
      </c>
      <c r="K546" s="1035" t="s">
        <v>807</v>
      </c>
      <c r="L546" s="866" t="s">
        <v>1108</v>
      </c>
      <c r="M546" s="1035" t="s">
        <v>807</v>
      </c>
      <c r="N546" s="866" t="s">
        <v>1108</v>
      </c>
      <c r="O546" s="1045" t="s">
        <v>1109</v>
      </c>
      <c r="P546" s="683" t="s">
        <v>422</v>
      </c>
      <c r="Q546" s="1038" t="s">
        <v>345</v>
      </c>
      <c r="R546" s="1038" t="s">
        <v>265</v>
      </c>
    </row>
    <row r="547" spans="2:18" ht="72">
      <c r="B547" s="683" t="s">
        <v>800</v>
      </c>
      <c r="C547" s="491" t="s">
        <v>801</v>
      </c>
      <c r="D547" s="492" t="s">
        <v>1110</v>
      </c>
      <c r="E547" s="865" t="s">
        <v>1111</v>
      </c>
      <c r="F547" s="1044">
        <v>4217030618</v>
      </c>
      <c r="G547" s="866" t="s">
        <v>1112</v>
      </c>
      <c r="H547" s="444">
        <v>1</v>
      </c>
      <c r="I547" s="493" t="s">
        <v>1113</v>
      </c>
      <c r="J547" s="1045" t="s">
        <v>1114</v>
      </c>
      <c r="K547" s="1035" t="s">
        <v>807</v>
      </c>
      <c r="L547" s="866" t="s">
        <v>1115</v>
      </c>
      <c r="M547" s="1035" t="s">
        <v>807</v>
      </c>
      <c r="N547" s="866" t="s">
        <v>1115</v>
      </c>
      <c r="O547" s="1045" t="s">
        <v>1116</v>
      </c>
      <c r="P547" s="683" t="s">
        <v>422</v>
      </c>
      <c r="Q547" s="1038" t="s">
        <v>345</v>
      </c>
      <c r="R547" s="1038" t="s">
        <v>265</v>
      </c>
    </row>
    <row r="548" spans="2:18" ht="60">
      <c r="B548" s="683" t="s">
        <v>800</v>
      </c>
      <c r="C548" s="491" t="s">
        <v>801</v>
      </c>
      <c r="D548" s="492" t="s">
        <v>1117</v>
      </c>
      <c r="E548" s="865" t="s">
        <v>1118</v>
      </c>
      <c r="F548" s="1044">
        <v>4217030833</v>
      </c>
      <c r="G548" s="866" t="s">
        <v>1119</v>
      </c>
      <c r="H548" s="444">
        <v>1</v>
      </c>
      <c r="I548" s="493" t="s">
        <v>1120</v>
      </c>
      <c r="J548" s="1045" t="s">
        <v>1121</v>
      </c>
      <c r="K548" s="1035" t="s">
        <v>807</v>
      </c>
      <c r="L548" s="866" t="s">
        <v>1122</v>
      </c>
      <c r="M548" s="1035" t="s">
        <v>807</v>
      </c>
      <c r="N548" s="866" t="s">
        <v>1123</v>
      </c>
      <c r="O548" s="1045" t="s">
        <v>1124</v>
      </c>
      <c r="P548" s="683" t="s">
        <v>422</v>
      </c>
      <c r="Q548" s="1038" t="s">
        <v>345</v>
      </c>
      <c r="R548" s="1038" t="s">
        <v>265</v>
      </c>
    </row>
    <row r="549" spans="2:18" ht="60">
      <c r="B549" s="683" t="s">
        <v>800</v>
      </c>
      <c r="C549" s="491" t="s">
        <v>801</v>
      </c>
      <c r="D549" s="492" t="s">
        <v>1125</v>
      </c>
      <c r="E549" s="865" t="s">
        <v>1126</v>
      </c>
      <c r="F549" s="1044">
        <v>4217029570</v>
      </c>
      <c r="G549" s="866" t="s">
        <v>1127</v>
      </c>
      <c r="H549" s="444">
        <v>1</v>
      </c>
      <c r="I549" s="492" t="s">
        <v>1128</v>
      </c>
      <c r="J549" s="1048" t="s">
        <v>1129</v>
      </c>
      <c r="K549" s="1035" t="s">
        <v>807</v>
      </c>
      <c r="L549" s="866" t="s">
        <v>1130</v>
      </c>
      <c r="M549" s="1035" t="s">
        <v>807</v>
      </c>
      <c r="N549" s="866" t="s">
        <v>1130</v>
      </c>
      <c r="O549" s="1045" t="s">
        <v>1131</v>
      </c>
      <c r="P549" s="1038" t="s">
        <v>256</v>
      </c>
      <c r="Q549" s="1038" t="s">
        <v>345</v>
      </c>
      <c r="R549" s="1038" t="s">
        <v>265</v>
      </c>
    </row>
    <row r="550" spans="2:18" ht="132">
      <c r="B550" s="683" t="s">
        <v>800</v>
      </c>
      <c r="C550" s="491" t="s">
        <v>801</v>
      </c>
      <c r="D550" s="492" t="s">
        <v>1132</v>
      </c>
      <c r="E550" s="865" t="s">
        <v>1133</v>
      </c>
      <c r="F550" s="1044">
        <v>4217031315</v>
      </c>
      <c r="G550" s="866" t="s">
        <v>1134</v>
      </c>
      <c r="H550" s="444">
        <v>1</v>
      </c>
      <c r="I550" s="493" t="s">
        <v>1135</v>
      </c>
      <c r="J550" s="1045" t="s">
        <v>1136</v>
      </c>
      <c r="K550" s="1035" t="s">
        <v>807</v>
      </c>
      <c r="L550" s="866" t="s">
        <v>1137</v>
      </c>
      <c r="M550" s="1035" t="s">
        <v>807</v>
      </c>
      <c r="N550" s="866" t="s">
        <v>1137</v>
      </c>
      <c r="O550" s="1045" t="s">
        <v>1138</v>
      </c>
      <c r="P550" s="683" t="s">
        <v>422</v>
      </c>
      <c r="Q550" s="1038" t="s">
        <v>345</v>
      </c>
      <c r="R550" s="1038" t="s">
        <v>265</v>
      </c>
    </row>
    <row r="551" spans="2:18" ht="60">
      <c r="B551" s="683" t="s">
        <v>800</v>
      </c>
      <c r="C551" s="491" t="s">
        <v>801</v>
      </c>
      <c r="D551" s="492" t="s">
        <v>1139</v>
      </c>
      <c r="E551" s="865" t="s">
        <v>1140</v>
      </c>
      <c r="F551" s="1044">
        <v>4217031509</v>
      </c>
      <c r="G551" s="866" t="s">
        <v>1141</v>
      </c>
      <c r="H551" s="444">
        <v>1</v>
      </c>
      <c r="I551" s="493" t="s">
        <v>1142</v>
      </c>
      <c r="J551" s="1045" t="s">
        <v>1143</v>
      </c>
      <c r="K551" s="1035" t="s">
        <v>807</v>
      </c>
      <c r="L551" s="866" t="s">
        <v>1144</v>
      </c>
      <c r="M551" s="1035" t="s">
        <v>807</v>
      </c>
      <c r="N551" s="866" t="s">
        <v>1144</v>
      </c>
      <c r="O551" s="1045" t="s">
        <v>1145</v>
      </c>
      <c r="P551" s="1038" t="s">
        <v>256</v>
      </c>
      <c r="Q551" s="1038" t="s">
        <v>345</v>
      </c>
      <c r="R551" s="1038" t="s">
        <v>265</v>
      </c>
    </row>
    <row r="552" spans="2:18" ht="84">
      <c r="B552" s="683" t="s">
        <v>800</v>
      </c>
      <c r="C552" s="491" t="s">
        <v>801</v>
      </c>
      <c r="D552" s="492" t="s">
        <v>1146</v>
      </c>
      <c r="E552" s="865" t="s">
        <v>1147</v>
      </c>
      <c r="F552" s="1044">
        <v>4217023346</v>
      </c>
      <c r="G552" s="866" t="s">
        <v>1148</v>
      </c>
      <c r="H552" s="444">
        <v>1</v>
      </c>
      <c r="I552" s="493" t="s">
        <v>1149</v>
      </c>
      <c r="J552" s="1045" t="s">
        <v>1150</v>
      </c>
      <c r="K552" s="1038" t="s">
        <v>421</v>
      </c>
      <c r="L552" s="866" t="s">
        <v>1151</v>
      </c>
      <c r="M552" s="1038" t="s">
        <v>421</v>
      </c>
      <c r="N552" s="866" t="s">
        <v>1151</v>
      </c>
      <c r="O552" s="1046" t="s">
        <v>1152</v>
      </c>
      <c r="P552" s="1038" t="s">
        <v>256</v>
      </c>
      <c r="Q552" s="1038" t="s">
        <v>345</v>
      </c>
      <c r="R552" s="1038" t="s">
        <v>265</v>
      </c>
    </row>
    <row r="553" spans="2:18" ht="84">
      <c r="B553" s="683" t="s">
        <v>800</v>
      </c>
      <c r="C553" s="491" t="s">
        <v>801</v>
      </c>
      <c r="D553" s="492" t="s">
        <v>1153</v>
      </c>
      <c r="E553" s="865" t="s">
        <v>1154</v>
      </c>
      <c r="F553" s="1044">
        <v>4217023593</v>
      </c>
      <c r="G553" s="866" t="s">
        <v>1155</v>
      </c>
      <c r="H553" s="444">
        <v>1</v>
      </c>
      <c r="I553" s="493" t="s">
        <v>1156</v>
      </c>
      <c r="J553" s="1045" t="s">
        <v>1157</v>
      </c>
      <c r="K553" s="1038" t="s">
        <v>421</v>
      </c>
      <c r="L553" s="866" t="s">
        <v>1158</v>
      </c>
      <c r="M553" s="1038" t="s">
        <v>421</v>
      </c>
      <c r="N553" s="866" t="s">
        <v>1158</v>
      </c>
      <c r="O553" s="1046" t="s">
        <v>1159</v>
      </c>
      <c r="P553" s="1038" t="s">
        <v>256</v>
      </c>
      <c r="Q553" s="1038" t="s">
        <v>345</v>
      </c>
      <c r="R553" s="1038" t="s">
        <v>265</v>
      </c>
    </row>
    <row r="554" spans="2:18" ht="72">
      <c r="B554" s="683" t="s">
        <v>800</v>
      </c>
      <c r="C554" s="491" t="s">
        <v>801</v>
      </c>
      <c r="D554" s="492" t="s">
        <v>1160</v>
      </c>
      <c r="E554" s="865" t="s">
        <v>1161</v>
      </c>
      <c r="F554" s="1044">
        <v>4217023681</v>
      </c>
      <c r="G554" s="866" t="s">
        <v>1162</v>
      </c>
      <c r="H554" s="444">
        <v>1</v>
      </c>
      <c r="I554" s="493" t="s">
        <v>1163</v>
      </c>
      <c r="J554" s="1045" t="s">
        <v>1164</v>
      </c>
      <c r="K554" s="1038" t="s">
        <v>421</v>
      </c>
      <c r="L554" s="866" t="s">
        <v>1165</v>
      </c>
      <c r="M554" s="1038" t="s">
        <v>421</v>
      </c>
      <c r="N554" s="866" t="s">
        <v>1165</v>
      </c>
      <c r="O554" s="493" t="s">
        <v>1166</v>
      </c>
      <c r="P554" s="683" t="s">
        <v>422</v>
      </c>
      <c r="Q554" s="1038" t="s">
        <v>345</v>
      </c>
      <c r="R554" s="1038" t="s">
        <v>265</v>
      </c>
    </row>
    <row r="555" spans="2:18" ht="60">
      <c r="B555" s="683" t="s">
        <v>800</v>
      </c>
      <c r="C555" s="491" t="s">
        <v>801</v>
      </c>
      <c r="D555" s="492" t="s">
        <v>1167</v>
      </c>
      <c r="E555" s="866" t="s">
        <v>1168</v>
      </c>
      <c r="F555" s="1044">
        <v>4217023667</v>
      </c>
      <c r="G555" s="866" t="s">
        <v>1169</v>
      </c>
      <c r="H555" s="444">
        <v>1</v>
      </c>
      <c r="I555" s="493" t="s">
        <v>1170</v>
      </c>
      <c r="J555" s="1045" t="s">
        <v>1171</v>
      </c>
      <c r="K555" s="1038" t="s">
        <v>421</v>
      </c>
      <c r="L555" s="866" t="s">
        <v>1172</v>
      </c>
      <c r="M555" s="1038" t="s">
        <v>421</v>
      </c>
      <c r="N555" s="866" t="s">
        <v>1172</v>
      </c>
      <c r="O555" s="1046" t="s">
        <v>1173</v>
      </c>
      <c r="P555" s="683" t="s">
        <v>422</v>
      </c>
      <c r="Q555" s="1038" t="s">
        <v>345</v>
      </c>
      <c r="R555" s="1038" t="s">
        <v>265</v>
      </c>
    </row>
    <row r="556" spans="2:18" ht="72">
      <c r="B556" s="683" t="s">
        <v>800</v>
      </c>
      <c r="C556" s="491" t="s">
        <v>801</v>
      </c>
      <c r="D556" s="492" t="s">
        <v>1174</v>
      </c>
      <c r="E556" s="866" t="s">
        <v>1175</v>
      </c>
      <c r="F556" s="1044">
        <v>4217023610</v>
      </c>
      <c r="G556" s="866" t="s">
        <v>1176</v>
      </c>
      <c r="H556" s="444">
        <v>1</v>
      </c>
      <c r="I556" s="493" t="s">
        <v>1177</v>
      </c>
      <c r="J556" s="1045" t="s">
        <v>1178</v>
      </c>
      <c r="K556" s="1038" t="s">
        <v>421</v>
      </c>
      <c r="L556" s="866" t="s">
        <v>1179</v>
      </c>
      <c r="M556" s="1038" t="s">
        <v>421</v>
      </c>
      <c r="N556" s="866" t="s">
        <v>1179</v>
      </c>
      <c r="O556" s="1046" t="s">
        <v>1180</v>
      </c>
      <c r="P556" s="683" t="s">
        <v>422</v>
      </c>
      <c r="Q556" s="1038" t="s">
        <v>345</v>
      </c>
      <c r="R556" s="1038" t="s">
        <v>265</v>
      </c>
    </row>
    <row r="557" spans="2:18" ht="72">
      <c r="B557" s="683" t="s">
        <v>800</v>
      </c>
      <c r="C557" s="491" t="s">
        <v>801</v>
      </c>
      <c r="D557" s="492" t="s">
        <v>1181</v>
      </c>
      <c r="E557" s="866" t="s">
        <v>1182</v>
      </c>
      <c r="F557" s="1044">
        <v>4217023723</v>
      </c>
      <c r="G557" s="866" t="s">
        <v>1183</v>
      </c>
      <c r="H557" s="444">
        <v>1</v>
      </c>
      <c r="I557" s="493" t="s">
        <v>1184</v>
      </c>
      <c r="J557" s="1045" t="s">
        <v>1185</v>
      </c>
      <c r="K557" s="1038" t="s">
        <v>421</v>
      </c>
      <c r="L557" s="866" t="s">
        <v>1186</v>
      </c>
      <c r="M557" s="1038" t="s">
        <v>421</v>
      </c>
      <c r="N557" s="866" t="s">
        <v>1186</v>
      </c>
      <c r="O557" s="1046" t="s">
        <v>1187</v>
      </c>
      <c r="P557" s="1038" t="s">
        <v>256</v>
      </c>
      <c r="Q557" s="1038" t="s">
        <v>345</v>
      </c>
      <c r="R557" s="1038" t="s">
        <v>265</v>
      </c>
    </row>
    <row r="558" spans="2:18" ht="60">
      <c r="B558" s="683" t="s">
        <v>800</v>
      </c>
      <c r="C558" s="491" t="s">
        <v>801</v>
      </c>
      <c r="D558" s="492" t="s">
        <v>1188</v>
      </c>
      <c r="E558" s="865" t="s">
        <v>1189</v>
      </c>
      <c r="F558" s="1044">
        <v>4217023755</v>
      </c>
      <c r="G558" s="866" t="s">
        <v>1190</v>
      </c>
      <c r="H558" s="444">
        <v>1</v>
      </c>
      <c r="I558" s="493" t="s">
        <v>1191</v>
      </c>
      <c r="J558" s="1045" t="s">
        <v>1192</v>
      </c>
      <c r="K558" s="1038" t="s">
        <v>421</v>
      </c>
      <c r="L558" s="866" t="s">
        <v>1193</v>
      </c>
      <c r="M558" s="1038" t="s">
        <v>421</v>
      </c>
      <c r="N558" s="866" t="s">
        <v>1193</v>
      </c>
      <c r="O558" s="1046" t="s">
        <v>1194</v>
      </c>
      <c r="P558" s="683" t="s">
        <v>422</v>
      </c>
      <c r="Q558" s="1038" t="s">
        <v>345</v>
      </c>
      <c r="R558" s="1038" t="s">
        <v>265</v>
      </c>
    </row>
    <row r="559" spans="2:18" ht="72">
      <c r="B559" s="683" t="s">
        <v>800</v>
      </c>
      <c r="C559" s="491" t="s">
        <v>801</v>
      </c>
      <c r="D559" s="492" t="s">
        <v>1195</v>
      </c>
      <c r="E559" s="866" t="s">
        <v>1196</v>
      </c>
      <c r="F559" s="1044">
        <v>4217023579</v>
      </c>
      <c r="G559" s="866" t="s">
        <v>1197</v>
      </c>
      <c r="H559" s="444">
        <v>1</v>
      </c>
      <c r="I559" s="493" t="s">
        <v>1198</v>
      </c>
      <c r="J559" s="1045" t="s">
        <v>1199</v>
      </c>
      <c r="K559" s="1038" t="s">
        <v>421</v>
      </c>
      <c r="L559" s="866" t="s">
        <v>1200</v>
      </c>
      <c r="M559" s="1038" t="s">
        <v>421</v>
      </c>
      <c r="N559" s="866" t="s">
        <v>1200</v>
      </c>
      <c r="O559" s="1046" t="s">
        <v>1201</v>
      </c>
      <c r="P559" s="683" t="s">
        <v>422</v>
      </c>
      <c r="Q559" s="1038" t="s">
        <v>345</v>
      </c>
      <c r="R559" s="1038" t="s">
        <v>265</v>
      </c>
    </row>
    <row r="560" spans="2:18" ht="72">
      <c r="B560" s="683" t="s">
        <v>800</v>
      </c>
      <c r="C560" s="491" t="s">
        <v>801</v>
      </c>
      <c r="D560" s="492" t="s">
        <v>1202</v>
      </c>
      <c r="E560" s="866" t="s">
        <v>1203</v>
      </c>
      <c r="F560" s="1044">
        <v>4217023748</v>
      </c>
      <c r="G560" s="866" t="s">
        <v>1204</v>
      </c>
      <c r="H560" s="444">
        <v>1</v>
      </c>
      <c r="I560" s="493" t="s">
        <v>1205</v>
      </c>
      <c r="J560" s="1045" t="s">
        <v>1206</v>
      </c>
      <c r="K560" s="1038" t="s">
        <v>421</v>
      </c>
      <c r="L560" s="866" t="s">
        <v>1207</v>
      </c>
      <c r="M560" s="1038" t="s">
        <v>421</v>
      </c>
      <c r="N560" s="866" t="s">
        <v>1207</v>
      </c>
      <c r="O560" s="1046" t="s">
        <v>1208</v>
      </c>
      <c r="P560" s="683" t="s">
        <v>422</v>
      </c>
      <c r="Q560" s="1038" t="s">
        <v>345</v>
      </c>
      <c r="R560" s="1038" t="s">
        <v>265</v>
      </c>
    </row>
    <row r="561" spans="2:18" ht="60">
      <c r="B561" s="683" t="s">
        <v>800</v>
      </c>
      <c r="C561" s="491" t="s">
        <v>801</v>
      </c>
      <c r="D561" s="492" t="s">
        <v>1209</v>
      </c>
      <c r="E561" s="866" t="s">
        <v>1210</v>
      </c>
      <c r="F561" s="1044">
        <v>4217007182</v>
      </c>
      <c r="G561" s="866" t="s">
        <v>1211</v>
      </c>
      <c r="H561" s="444">
        <v>1</v>
      </c>
      <c r="I561" s="493" t="s">
        <v>1212</v>
      </c>
      <c r="J561" s="1045" t="s">
        <v>1213</v>
      </c>
      <c r="K561" s="1038" t="s">
        <v>421</v>
      </c>
      <c r="L561" s="866" t="s">
        <v>1214</v>
      </c>
      <c r="M561" s="1038" t="s">
        <v>421</v>
      </c>
      <c r="N561" s="866" t="s">
        <v>1214</v>
      </c>
      <c r="O561" s="1046" t="s">
        <v>1215</v>
      </c>
      <c r="P561" s="683" t="s">
        <v>422</v>
      </c>
      <c r="Q561" s="1038" t="s">
        <v>345</v>
      </c>
      <c r="R561" s="1038" t="s">
        <v>265</v>
      </c>
    </row>
    <row r="562" spans="2:18" ht="72">
      <c r="B562" s="683" t="s">
        <v>800</v>
      </c>
      <c r="C562" s="491" t="s">
        <v>801</v>
      </c>
      <c r="D562" s="492" t="s">
        <v>1216</v>
      </c>
      <c r="E562" s="866" t="s">
        <v>1217</v>
      </c>
      <c r="F562" s="1044">
        <v>4217023586</v>
      </c>
      <c r="G562" s="866" t="s">
        <v>1218</v>
      </c>
      <c r="H562" s="444">
        <v>1</v>
      </c>
      <c r="I562" s="493" t="s">
        <v>1219</v>
      </c>
      <c r="J562" s="1045" t="s">
        <v>1220</v>
      </c>
      <c r="K562" s="1038" t="s">
        <v>421</v>
      </c>
      <c r="L562" s="866" t="s">
        <v>1221</v>
      </c>
      <c r="M562" s="1038" t="s">
        <v>421</v>
      </c>
      <c r="N562" s="866" t="s">
        <v>1221</v>
      </c>
      <c r="O562" s="1046" t="s">
        <v>1222</v>
      </c>
      <c r="P562" s="683" t="s">
        <v>422</v>
      </c>
      <c r="Q562" s="1038" t="s">
        <v>345</v>
      </c>
      <c r="R562" s="1038" t="s">
        <v>265</v>
      </c>
    </row>
    <row r="563" spans="2:18" ht="60">
      <c r="B563" s="683" t="s">
        <v>800</v>
      </c>
      <c r="C563" s="491" t="s">
        <v>801</v>
      </c>
      <c r="D563" s="492" t="s">
        <v>1223</v>
      </c>
      <c r="E563" s="866" t="s">
        <v>1224</v>
      </c>
      <c r="F563" s="1044">
        <v>4217023699</v>
      </c>
      <c r="G563" s="866" t="s">
        <v>1225</v>
      </c>
      <c r="H563" s="444">
        <v>1</v>
      </c>
      <c r="I563" s="493" t="s">
        <v>1226</v>
      </c>
      <c r="J563" s="1045" t="s">
        <v>1227</v>
      </c>
      <c r="K563" s="1038" t="s">
        <v>421</v>
      </c>
      <c r="L563" s="866" t="s">
        <v>1228</v>
      </c>
      <c r="M563" s="1038" t="s">
        <v>421</v>
      </c>
      <c r="N563" s="866" t="s">
        <v>1228</v>
      </c>
      <c r="O563" s="1046" t="s">
        <v>1229</v>
      </c>
      <c r="P563" s="683" t="s">
        <v>422</v>
      </c>
      <c r="Q563" s="1038" t="s">
        <v>345</v>
      </c>
      <c r="R563" s="1038" t="s">
        <v>265</v>
      </c>
    </row>
    <row r="564" spans="2:18" ht="60">
      <c r="B564" s="683" t="s">
        <v>800</v>
      </c>
      <c r="C564" s="491" t="s">
        <v>801</v>
      </c>
      <c r="D564" s="492" t="s">
        <v>1230</v>
      </c>
      <c r="E564" s="866" t="s">
        <v>1231</v>
      </c>
      <c r="F564" s="1044">
        <v>4217034605</v>
      </c>
      <c r="G564" s="866" t="s">
        <v>1232</v>
      </c>
      <c r="H564" s="444">
        <v>1</v>
      </c>
      <c r="I564" s="493" t="s">
        <v>1233</v>
      </c>
      <c r="J564" s="1045" t="s">
        <v>1234</v>
      </c>
      <c r="K564" s="1038" t="s">
        <v>421</v>
      </c>
      <c r="L564" s="866" t="s">
        <v>1235</v>
      </c>
      <c r="M564" s="1038" t="s">
        <v>421</v>
      </c>
      <c r="N564" s="866" t="s">
        <v>1235</v>
      </c>
      <c r="O564" s="1046" t="s">
        <v>1236</v>
      </c>
      <c r="P564" s="683" t="s">
        <v>422</v>
      </c>
      <c r="Q564" s="1038" t="s">
        <v>345</v>
      </c>
      <c r="R564" s="1038" t="s">
        <v>265</v>
      </c>
    </row>
    <row r="565" spans="2:18" ht="72">
      <c r="B565" s="683" t="s">
        <v>800</v>
      </c>
      <c r="C565" s="491" t="s">
        <v>801</v>
      </c>
      <c r="D565" s="492" t="s">
        <v>1237</v>
      </c>
      <c r="E565" s="866" t="s">
        <v>1238</v>
      </c>
      <c r="F565" s="1044">
        <v>4217026717</v>
      </c>
      <c r="G565" s="866" t="s">
        <v>1239</v>
      </c>
      <c r="H565" s="444">
        <v>1</v>
      </c>
      <c r="I565" s="493" t="s">
        <v>1240</v>
      </c>
      <c r="J565" s="1045" t="s">
        <v>1241</v>
      </c>
      <c r="K565" s="1038" t="s">
        <v>421</v>
      </c>
      <c r="L565" s="866" t="s">
        <v>1242</v>
      </c>
      <c r="M565" s="1038" t="s">
        <v>421</v>
      </c>
      <c r="N565" s="866" t="s">
        <v>1242</v>
      </c>
      <c r="O565" s="1046" t="s">
        <v>1243</v>
      </c>
      <c r="P565" s="683" t="s">
        <v>422</v>
      </c>
      <c r="Q565" s="1038" t="s">
        <v>345</v>
      </c>
      <c r="R565" s="1038" t="s">
        <v>265</v>
      </c>
    </row>
    <row r="566" spans="2:18" ht="72">
      <c r="B566" s="683" t="s">
        <v>800</v>
      </c>
      <c r="C566" s="491" t="s">
        <v>801</v>
      </c>
      <c r="D566" s="492" t="s">
        <v>1244</v>
      </c>
      <c r="E566" s="866" t="s">
        <v>1245</v>
      </c>
      <c r="F566" s="1044">
        <v>4217023603</v>
      </c>
      <c r="G566" s="866" t="s">
        <v>1246</v>
      </c>
      <c r="H566" s="444">
        <v>1</v>
      </c>
      <c r="I566" s="493" t="s">
        <v>1247</v>
      </c>
      <c r="J566" s="782" t="s">
        <v>1248</v>
      </c>
      <c r="K566" s="1038" t="s">
        <v>421</v>
      </c>
      <c r="L566" s="866" t="s">
        <v>1249</v>
      </c>
      <c r="M566" s="1038" t="s">
        <v>421</v>
      </c>
      <c r="N566" s="866" t="s">
        <v>1249</v>
      </c>
      <c r="O566" s="1046" t="s">
        <v>1250</v>
      </c>
      <c r="P566" s="1038" t="s">
        <v>256</v>
      </c>
      <c r="Q566" s="1038" t="s">
        <v>345</v>
      </c>
      <c r="R566" s="1038" t="s">
        <v>265</v>
      </c>
    </row>
    <row r="567" spans="2:18" ht="72">
      <c r="B567" s="683" t="s">
        <v>800</v>
      </c>
      <c r="C567" s="491" t="s">
        <v>801</v>
      </c>
      <c r="D567" s="492" t="s">
        <v>1251</v>
      </c>
      <c r="E567" s="1049" t="s">
        <v>1252</v>
      </c>
      <c r="F567" s="1044">
        <v>4217023674</v>
      </c>
      <c r="G567" s="866" t="s">
        <v>1253</v>
      </c>
      <c r="H567" s="444">
        <v>1</v>
      </c>
      <c r="I567" s="493" t="s">
        <v>1254</v>
      </c>
      <c r="J567" s="1045" t="s">
        <v>1255</v>
      </c>
      <c r="K567" s="1038" t="s">
        <v>421</v>
      </c>
      <c r="L567" s="866" t="s">
        <v>1256</v>
      </c>
      <c r="M567" s="1038" t="s">
        <v>421</v>
      </c>
      <c r="N567" s="866" t="s">
        <v>1256</v>
      </c>
      <c r="O567" s="1046" t="s">
        <v>1257</v>
      </c>
      <c r="P567" s="683" t="s">
        <v>422</v>
      </c>
      <c r="Q567" s="1038" t="s">
        <v>345</v>
      </c>
      <c r="R567" s="1038" t="s">
        <v>265</v>
      </c>
    </row>
    <row r="568" spans="2:18" ht="72">
      <c r="B568" s="683" t="s">
        <v>800</v>
      </c>
      <c r="C568" s="491" t="s">
        <v>801</v>
      </c>
      <c r="D568" s="492" t="s">
        <v>1258</v>
      </c>
      <c r="E568" s="866" t="s">
        <v>1259</v>
      </c>
      <c r="F568" s="1044">
        <v>4217027397</v>
      </c>
      <c r="G568" s="866" t="s">
        <v>1260</v>
      </c>
      <c r="H568" s="444">
        <v>1</v>
      </c>
      <c r="I568" s="493" t="s">
        <v>1261</v>
      </c>
      <c r="J568" s="1045" t="s">
        <v>1262</v>
      </c>
      <c r="K568" s="1038" t="s">
        <v>421</v>
      </c>
      <c r="L568" s="866" t="s">
        <v>1263</v>
      </c>
      <c r="M568" s="1038" t="s">
        <v>421</v>
      </c>
      <c r="N568" s="866" t="s">
        <v>1263</v>
      </c>
      <c r="O568" s="1046" t="s">
        <v>1264</v>
      </c>
      <c r="P568" s="1038" t="s">
        <v>422</v>
      </c>
      <c r="Q568" s="1038" t="s">
        <v>345</v>
      </c>
      <c r="R568" s="1038" t="s">
        <v>265</v>
      </c>
    </row>
    <row r="569" spans="2:18" ht="60">
      <c r="B569" s="683" t="s">
        <v>800</v>
      </c>
      <c r="C569" s="491" t="s">
        <v>801</v>
      </c>
      <c r="D569" s="492" t="s">
        <v>1265</v>
      </c>
      <c r="E569" s="866" t="s">
        <v>1266</v>
      </c>
      <c r="F569" s="1044">
        <v>4217025054</v>
      </c>
      <c r="G569" s="866" t="s">
        <v>1267</v>
      </c>
      <c r="H569" s="444">
        <v>1</v>
      </c>
      <c r="I569" s="493" t="s">
        <v>1268</v>
      </c>
      <c r="J569" s="1045" t="s">
        <v>1269</v>
      </c>
      <c r="K569" s="1038" t="s">
        <v>421</v>
      </c>
      <c r="L569" s="866" t="s">
        <v>1270</v>
      </c>
      <c r="M569" s="1038" t="s">
        <v>421</v>
      </c>
      <c r="N569" s="866" t="s">
        <v>1270</v>
      </c>
      <c r="O569" s="1046" t="s">
        <v>1271</v>
      </c>
      <c r="P569" s="1038" t="s">
        <v>256</v>
      </c>
      <c r="Q569" s="1038" t="s">
        <v>345</v>
      </c>
      <c r="R569" s="1038" t="s">
        <v>265</v>
      </c>
    </row>
    <row r="570" spans="2:18" ht="96">
      <c r="B570" s="683" t="s">
        <v>800</v>
      </c>
      <c r="C570" s="491" t="s">
        <v>801</v>
      </c>
      <c r="D570" s="492" t="s">
        <v>1272</v>
      </c>
      <c r="E570" s="865" t="s">
        <v>1273</v>
      </c>
      <c r="F570" s="1044">
        <v>4217023716</v>
      </c>
      <c r="G570" s="866" t="s">
        <v>1274</v>
      </c>
      <c r="H570" s="444">
        <v>1</v>
      </c>
      <c r="I570" s="493" t="s">
        <v>1275</v>
      </c>
      <c r="J570" s="1045" t="s">
        <v>1276</v>
      </c>
      <c r="K570" s="1038" t="s">
        <v>421</v>
      </c>
      <c r="L570" s="866" t="s">
        <v>1277</v>
      </c>
      <c r="M570" s="1038" t="s">
        <v>421</v>
      </c>
      <c r="N570" s="866" t="s">
        <v>1277</v>
      </c>
      <c r="O570" s="1046" t="s">
        <v>1278</v>
      </c>
      <c r="P570" s="683" t="s">
        <v>422</v>
      </c>
      <c r="Q570" s="1038" t="s">
        <v>345</v>
      </c>
      <c r="R570" s="1038" t="s">
        <v>265</v>
      </c>
    </row>
    <row r="571" spans="2:18" ht="60">
      <c r="B571" s="683" t="s">
        <v>800</v>
      </c>
      <c r="C571" s="491" t="s">
        <v>801</v>
      </c>
      <c r="D571" s="492" t="s">
        <v>1279</v>
      </c>
      <c r="E571" s="1049" t="s">
        <v>1280</v>
      </c>
      <c r="F571" s="1044">
        <v>4217023554</v>
      </c>
      <c r="G571" s="866" t="s">
        <v>1281</v>
      </c>
      <c r="H571" s="444">
        <v>1</v>
      </c>
      <c r="I571" s="493" t="s">
        <v>1282</v>
      </c>
      <c r="J571" s="1045" t="s">
        <v>1283</v>
      </c>
      <c r="K571" s="1038" t="s">
        <v>421</v>
      </c>
      <c r="L571" s="866" t="s">
        <v>1284</v>
      </c>
      <c r="M571" s="1038" t="s">
        <v>421</v>
      </c>
      <c r="N571" s="866" t="s">
        <v>1285</v>
      </c>
      <c r="O571" s="1046" t="s">
        <v>1286</v>
      </c>
      <c r="P571" s="683" t="s">
        <v>422</v>
      </c>
      <c r="Q571" s="1038" t="s">
        <v>345</v>
      </c>
      <c r="R571" s="1038" t="s">
        <v>265</v>
      </c>
    </row>
    <row r="572" spans="2:18" ht="72">
      <c r="B572" s="683" t="s">
        <v>800</v>
      </c>
      <c r="C572" s="491" t="s">
        <v>801</v>
      </c>
      <c r="D572" s="492" t="s">
        <v>1287</v>
      </c>
      <c r="E572" s="866" t="s">
        <v>1288</v>
      </c>
      <c r="F572" s="1044">
        <v>4217027213</v>
      </c>
      <c r="G572" s="866" t="s">
        <v>1289</v>
      </c>
      <c r="H572" s="444">
        <v>1</v>
      </c>
      <c r="I572" s="493" t="s">
        <v>1290</v>
      </c>
      <c r="J572" s="1045" t="s">
        <v>1291</v>
      </c>
      <c r="K572" s="1038" t="s">
        <v>421</v>
      </c>
      <c r="L572" s="866" t="s">
        <v>1292</v>
      </c>
      <c r="M572" s="1038" t="s">
        <v>421</v>
      </c>
      <c r="N572" s="866" t="s">
        <v>1292</v>
      </c>
      <c r="O572" s="1046" t="s">
        <v>1293</v>
      </c>
      <c r="P572" s="683" t="s">
        <v>422</v>
      </c>
      <c r="Q572" s="1038" t="s">
        <v>345</v>
      </c>
      <c r="R572" s="1038" t="s">
        <v>265</v>
      </c>
    </row>
    <row r="573" spans="2:18" ht="72">
      <c r="B573" s="683" t="s">
        <v>800</v>
      </c>
      <c r="C573" s="491" t="s">
        <v>801</v>
      </c>
      <c r="D573" s="492" t="s">
        <v>1294</v>
      </c>
      <c r="E573" s="366" t="s">
        <v>1295</v>
      </c>
      <c r="F573" s="1044">
        <v>4217023547</v>
      </c>
      <c r="G573" s="866" t="s">
        <v>1296</v>
      </c>
      <c r="H573" s="444">
        <v>1</v>
      </c>
      <c r="I573" s="493" t="s">
        <v>1297</v>
      </c>
      <c r="J573" s="1045" t="s">
        <v>1298</v>
      </c>
      <c r="K573" s="1038" t="s">
        <v>421</v>
      </c>
      <c r="L573" s="866" t="s">
        <v>1299</v>
      </c>
      <c r="M573" s="1038" t="s">
        <v>421</v>
      </c>
      <c r="N573" s="866" t="s">
        <v>1299</v>
      </c>
      <c r="O573" s="1046" t="s">
        <v>1300</v>
      </c>
      <c r="P573" s="683" t="s">
        <v>422</v>
      </c>
      <c r="Q573" s="1038" t="s">
        <v>345</v>
      </c>
      <c r="R573" s="1038" t="s">
        <v>265</v>
      </c>
    </row>
    <row r="574" spans="2:18" ht="84">
      <c r="B574" s="683" t="s">
        <v>800</v>
      </c>
      <c r="C574" s="491" t="s">
        <v>801</v>
      </c>
      <c r="D574" s="492" t="s">
        <v>1301</v>
      </c>
      <c r="E574" s="1049" t="s">
        <v>1302</v>
      </c>
      <c r="F574" s="1044">
        <v>4217023628</v>
      </c>
      <c r="G574" s="866" t="s">
        <v>1303</v>
      </c>
      <c r="H574" s="444">
        <v>1</v>
      </c>
      <c r="I574" s="493" t="s">
        <v>1304</v>
      </c>
      <c r="J574" s="782" t="s">
        <v>1305</v>
      </c>
      <c r="K574" s="1038" t="s">
        <v>421</v>
      </c>
      <c r="L574" s="866" t="s">
        <v>1306</v>
      </c>
      <c r="M574" s="1038" t="s">
        <v>421</v>
      </c>
      <c r="N574" s="866" t="s">
        <v>1307</v>
      </c>
      <c r="O574" s="1046" t="s">
        <v>1308</v>
      </c>
      <c r="P574" s="683" t="s">
        <v>422</v>
      </c>
      <c r="Q574" s="1038" t="s">
        <v>345</v>
      </c>
      <c r="R574" s="1038" t="s">
        <v>265</v>
      </c>
    </row>
    <row r="575" spans="2:18" ht="72">
      <c r="B575" s="683" t="s">
        <v>800</v>
      </c>
      <c r="C575" s="491" t="s">
        <v>801</v>
      </c>
      <c r="D575" s="492" t="s">
        <v>1309</v>
      </c>
      <c r="E575" s="1049" t="s">
        <v>1310</v>
      </c>
      <c r="F575" s="1044">
        <v>4217023561</v>
      </c>
      <c r="G575" s="866" t="s">
        <v>1311</v>
      </c>
      <c r="H575" s="444">
        <v>1</v>
      </c>
      <c r="I575" s="493" t="s">
        <v>1312</v>
      </c>
      <c r="J575" s="1045" t="s">
        <v>1313</v>
      </c>
      <c r="K575" s="1038" t="s">
        <v>421</v>
      </c>
      <c r="L575" s="866" t="s">
        <v>1314</v>
      </c>
      <c r="M575" s="1038" t="s">
        <v>421</v>
      </c>
      <c r="N575" s="866" t="s">
        <v>1314</v>
      </c>
      <c r="O575" s="1046" t="s">
        <v>1315</v>
      </c>
      <c r="P575" s="683" t="s">
        <v>422</v>
      </c>
      <c r="Q575" s="1038" t="s">
        <v>345</v>
      </c>
      <c r="R575" s="1038" t="s">
        <v>265</v>
      </c>
    </row>
    <row r="576" spans="2:18" ht="84">
      <c r="B576" s="683" t="s">
        <v>800</v>
      </c>
      <c r="C576" s="491" t="s">
        <v>801</v>
      </c>
      <c r="D576" s="492" t="s">
        <v>1316</v>
      </c>
      <c r="E576" s="1049" t="s">
        <v>1317</v>
      </c>
      <c r="F576" s="1044">
        <v>4217084885</v>
      </c>
      <c r="G576" s="866" t="s">
        <v>1318</v>
      </c>
      <c r="H576" s="444">
        <v>1</v>
      </c>
      <c r="I576" s="493" t="s">
        <v>1319</v>
      </c>
      <c r="J576" s="782" t="s">
        <v>1320</v>
      </c>
      <c r="K576" s="1038" t="s">
        <v>421</v>
      </c>
      <c r="L576" s="866" t="s">
        <v>1321</v>
      </c>
      <c r="M576" s="1038" t="s">
        <v>421</v>
      </c>
      <c r="N576" s="866" t="s">
        <v>1321</v>
      </c>
      <c r="O576" s="1046" t="s">
        <v>1322</v>
      </c>
      <c r="P576" s="683" t="s">
        <v>422</v>
      </c>
      <c r="Q576" s="1038" t="s">
        <v>345</v>
      </c>
      <c r="R576" s="1038" t="s">
        <v>265</v>
      </c>
    </row>
    <row r="577" spans="2:18" ht="108">
      <c r="B577" s="683" t="s">
        <v>800</v>
      </c>
      <c r="C577" s="491" t="s">
        <v>801</v>
      </c>
      <c r="D577" s="492" t="s">
        <v>1323</v>
      </c>
      <c r="E577" s="866" t="s">
        <v>1324</v>
      </c>
      <c r="F577" s="1044">
        <v>4217035292</v>
      </c>
      <c r="G577" s="866" t="s">
        <v>1325</v>
      </c>
      <c r="H577" s="444">
        <v>1</v>
      </c>
      <c r="I577" s="493" t="s">
        <v>1326</v>
      </c>
      <c r="J577" s="782" t="s">
        <v>1327</v>
      </c>
      <c r="K577" s="1038" t="s">
        <v>421</v>
      </c>
      <c r="L577" s="866" t="s">
        <v>1328</v>
      </c>
      <c r="M577" s="1038" t="s">
        <v>421</v>
      </c>
      <c r="N577" s="866" t="s">
        <v>1328</v>
      </c>
      <c r="O577" s="1045" t="s">
        <v>1329</v>
      </c>
      <c r="P577" s="683" t="s">
        <v>422</v>
      </c>
      <c r="Q577" s="1038" t="s">
        <v>345</v>
      </c>
      <c r="R577" s="1038" t="s">
        <v>265</v>
      </c>
    </row>
    <row r="578" spans="2:18" ht="84">
      <c r="B578" s="866" t="s">
        <v>800</v>
      </c>
      <c r="C578" s="866" t="s">
        <v>801</v>
      </c>
      <c r="D578" s="866"/>
      <c r="E578" s="866" t="s">
        <v>4843</v>
      </c>
      <c r="F578" s="866">
        <v>4217136533</v>
      </c>
      <c r="G578" s="866" t="s">
        <v>4844</v>
      </c>
      <c r="H578" s="1044">
        <v>1</v>
      </c>
      <c r="I578" s="866" t="s">
        <v>4845</v>
      </c>
      <c r="J578" s="866" t="s">
        <v>4846</v>
      </c>
      <c r="K578" s="866" t="s">
        <v>807</v>
      </c>
      <c r="L578" s="866" t="s">
        <v>4847</v>
      </c>
      <c r="M578" s="866" t="s">
        <v>807</v>
      </c>
      <c r="N578" s="866" t="s">
        <v>4847</v>
      </c>
      <c r="O578" s="866" t="s">
        <v>4845</v>
      </c>
      <c r="P578" s="866" t="s">
        <v>431</v>
      </c>
      <c r="Q578" s="866" t="s">
        <v>3977</v>
      </c>
      <c r="R578" s="866" t="s">
        <v>3977</v>
      </c>
    </row>
    <row r="579" spans="2:18" ht="60">
      <c r="B579" s="683" t="s">
        <v>800</v>
      </c>
      <c r="C579" s="1050">
        <v>4216006669</v>
      </c>
      <c r="D579" s="1050" t="s">
        <v>1865</v>
      </c>
      <c r="E579" s="683" t="s">
        <v>1866</v>
      </c>
      <c r="F579" s="147">
        <v>4220015360</v>
      </c>
      <c r="G579" s="683" t="s">
        <v>1867</v>
      </c>
      <c r="H579" s="444">
        <v>1</v>
      </c>
      <c r="I579" s="834" t="s">
        <v>1868</v>
      </c>
      <c r="J579" s="1051" t="s">
        <v>1869</v>
      </c>
      <c r="K579" s="834" t="s">
        <v>1647</v>
      </c>
      <c r="L579" s="683" t="s">
        <v>1870</v>
      </c>
      <c r="M579" s="834" t="s">
        <v>1647</v>
      </c>
      <c r="N579" s="683" t="s">
        <v>1870</v>
      </c>
      <c r="O579" s="834" t="s">
        <v>1868</v>
      </c>
      <c r="P579" s="834" t="s">
        <v>256</v>
      </c>
      <c r="Q579" s="834" t="s">
        <v>345</v>
      </c>
      <c r="R579" s="834" t="s">
        <v>265</v>
      </c>
    </row>
    <row r="580" spans="2:18" ht="60">
      <c r="B580" s="683" t="s">
        <v>800</v>
      </c>
      <c r="C580" s="1050">
        <v>4216006669</v>
      </c>
      <c r="D580" s="1050" t="s">
        <v>1871</v>
      </c>
      <c r="E580" s="683" t="s">
        <v>1872</v>
      </c>
      <c r="F580" s="147">
        <v>4253024521</v>
      </c>
      <c r="G580" s="683" t="s">
        <v>1873</v>
      </c>
      <c r="H580" s="444">
        <v>1</v>
      </c>
      <c r="I580" s="834" t="s">
        <v>1874</v>
      </c>
      <c r="J580" s="1051" t="s">
        <v>1875</v>
      </c>
      <c r="K580" s="834" t="s">
        <v>1647</v>
      </c>
      <c r="L580" s="683" t="s">
        <v>1876</v>
      </c>
      <c r="M580" s="834" t="s">
        <v>1647</v>
      </c>
      <c r="N580" s="683" t="s">
        <v>1876</v>
      </c>
      <c r="O580" s="834" t="s">
        <v>1874</v>
      </c>
      <c r="P580" s="834" t="s">
        <v>256</v>
      </c>
      <c r="Q580" s="834" t="s">
        <v>345</v>
      </c>
      <c r="R580" s="834" t="s">
        <v>265</v>
      </c>
    </row>
    <row r="581" spans="2:18" ht="60">
      <c r="B581" s="683" t="s">
        <v>800</v>
      </c>
      <c r="C581" s="1050">
        <v>4216006669</v>
      </c>
      <c r="D581" s="1050" t="s">
        <v>1877</v>
      </c>
      <c r="E581" s="683" t="s">
        <v>1878</v>
      </c>
      <c r="F581" s="147">
        <v>4253006219</v>
      </c>
      <c r="G581" s="683" t="s">
        <v>1879</v>
      </c>
      <c r="H581" s="444">
        <v>1</v>
      </c>
      <c r="I581" s="834" t="s">
        <v>1880</v>
      </c>
      <c r="J581" s="1051" t="s">
        <v>1881</v>
      </c>
      <c r="K581" s="834" t="s">
        <v>1647</v>
      </c>
      <c r="L581" s="683" t="s">
        <v>1882</v>
      </c>
      <c r="M581" s="834" t="s">
        <v>1647</v>
      </c>
      <c r="N581" s="683" t="s">
        <v>1882</v>
      </c>
      <c r="O581" s="834" t="s">
        <v>1880</v>
      </c>
      <c r="P581" s="834" t="s">
        <v>256</v>
      </c>
      <c r="Q581" s="834" t="s">
        <v>345</v>
      </c>
      <c r="R581" s="834" t="s">
        <v>265</v>
      </c>
    </row>
    <row r="582" spans="2:18" ht="60">
      <c r="B582" s="683" t="s">
        <v>800</v>
      </c>
      <c r="C582" s="1050">
        <v>4216006669</v>
      </c>
      <c r="D582" s="1050" t="s">
        <v>1883</v>
      </c>
      <c r="E582" s="683" t="s">
        <v>1884</v>
      </c>
      <c r="F582" s="147">
        <v>4220031763</v>
      </c>
      <c r="G582" s="683" t="s">
        <v>1885</v>
      </c>
      <c r="H582" s="444">
        <v>1</v>
      </c>
      <c r="I582" s="834" t="s">
        <v>1886</v>
      </c>
      <c r="J582" s="1051" t="s">
        <v>1887</v>
      </c>
      <c r="K582" s="834" t="s">
        <v>1647</v>
      </c>
      <c r="L582" s="683" t="s">
        <v>1888</v>
      </c>
      <c r="M582" s="834" t="s">
        <v>1647</v>
      </c>
      <c r="N582" s="683" t="s">
        <v>1888</v>
      </c>
      <c r="O582" s="834" t="s">
        <v>1886</v>
      </c>
      <c r="P582" s="834" t="s">
        <v>256</v>
      </c>
      <c r="Q582" s="834" t="s">
        <v>345</v>
      </c>
      <c r="R582" s="834" t="s">
        <v>265</v>
      </c>
    </row>
    <row r="583" spans="2:18" ht="60">
      <c r="B583" s="866" t="s">
        <v>800</v>
      </c>
      <c r="C583" s="1050">
        <v>4216006669</v>
      </c>
      <c r="D583" s="1050" t="s">
        <v>1889</v>
      </c>
      <c r="E583" s="683" t="s">
        <v>1890</v>
      </c>
      <c r="F583" s="147">
        <v>4220015377</v>
      </c>
      <c r="G583" s="683" t="s">
        <v>1891</v>
      </c>
      <c r="H583" s="444">
        <v>1</v>
      </c>
      <c r="I583" s="834" t="s">
        <v>1892</v>
      </c>
      <c r="J583" s="1051" t="s">
        <v>1893</v>
      </c>
      <c r="K583" s="834" t="s">
        <v>1647</v>
      </c>
      <c r="L583" s="683" t="s">
        <v>1894</v>
      </c>
      <c r="M583" s="834" t="s">
        <v>1647</v>
      </c>
      <c r="N583" s="683" t="s">
        <v>1894</v>
      </c>
      <c r="O583" s="834" t="s">
        <v>1892</v>
      </c>
      <c r="P583" s="834" t="s">
        <v>256</v>
      </c>
      <c r="Q583" s="834" t="s">
        <v>345</v>
      </c>
      <c r="R583" s="834" t="s">
        <v>265</v>
      </c>
    </row>
    <row r="584" spans="2:18" ht="60">
      <c r="B584" s="683" t="s">
        <v>800</v>
      </c>
      <c r="C584" s="1050">
        <v>4216006669</v>
      </c>
      <c r="D584" s="1050" t="s">
        <v>1895</v>
      </c>
      <c r="E584" s="683" t="s">
        <v>1896</v>
      </c>
      <c r="F584" s="147">
        <v>4220015779</v>
      </c>
      <c r="G584" s="683" t="s">
        <v>1897</v>
      </c>
      <c r="H584" s="444">
        <v>1</v>
      </c>
      <c r="I584" s="834" t="s">
        <v>1898</v>
      </c>
      <c r="J584" s="1051" t="s">
        <v>1899</v>
      </c>
      <c r="K584" s="834" t="s">
        <v>1647</v>
      </c>
      <c r="L584" s="683" t="s">
        <v>1900</v>
      </c>
      <c r="M584" s="834" t="s">
        <v>1647</v>
      </c>
      <c r="N584" s="683" t="s">
        <v>1900</v>
      </c>
      <c r="O584" s="834" t="s">
        <v>1898</v>
      </c>
      <c r="P584" s="834" t="s">
        <v>256</v>
      </c>
      <c r="Q584" s="834" t="s">
        <v>345</v>
      </c>
      <c r="R584" s="834" t="s">
        <v>265</v>
      </c>
    </row>
    <row r="585" spans="2:18" ht="60">
      <c r="B585" s="683" t="s">
        <v>800</v>
      </c>
      <c r="C585" s="1050">
        <v>4216006669</v>
      </c>
      <c r="D585" s="1050" t="s">
        <v>1901</v>
      </c>
      <c r="E585" s="683" t="s">
        <v>1902</v>
      </c>
      <c r="F585" s="147">
        <v>4220020987</v>
      </c>
      <c r="G585" s="683" t="s">
        <v>1903</v>
      </c>
      <c r="H585" s="1044">
        <v>1</v>
      </c>
      <c r="I585" s="834" t="s">
        <v>1904</v>
      </c>
      <c r="J585" s="1051" t="s">
        <v>1905</v>
      </c>
      <c r="K585" s="834" t="s">
        <v>1647</v>
      </c>
      <c r="L585" s="683" t="s">
        <v>1906</v>
      </c>
      <c r="M585" s="834" t="s">
        <v>1647</v>
      </c>
      <c r="N585" s="683" t="s">
        <v>1906</v>
      </c>
      <c r="O585" s="834" t="s">
        <v>1907</v>
      </c>
      <c r="P585" s="834" t="s">
        <v>256</v>
      </c>
      <c r="Q585" s="834" t="s">
        <v>345</v>
      </c>
      <c r="R585" s="834" t="s">
        <v>265</v>
      </c>
    </row>
    <row r="586" spans="2:18" ht="60">
      <c r="B586" s="683" t="s">
        <v>800</v>
      </c>
      <c r="C586" s="1050">
        <v>4216006669</v>
      </c>
      <c r="D586" s="1050" t="s">
        <v>1908</v>
      </c>
      <c r="E586" s="683" t="s">
        <v>1909</v>
      </c>
      <c r="F586" s="147">
        <v>4220016483</v>
      </c>
      <c r="G586" s="683" t="s">
        <v>1910</v>
      </c>
      <c r="H586" s="444">
        <v>1</v>
      </c>
      <c r="I586" s="834" t="s">
        <v>1911</v>
      </c>
      <c r="J586" s="1052" t="s">
        <v>1912</v>
      </c>
      <c r="K586" s="834" t="s">
        <v>1647</v>
      </c>
      <c r="L586" s="683" t="s">
        <v>1913</v>
      </c>
      <c r="M586" s="834" t="s">
        <v>1647</v>
      </c>
      <c r="N586" s="683" t="s">
        <v>1913</v>
      </c>
      <c r="O586" s="834" t="s">
        <v>1911</v>
      </c>
      <c r="P586" s="834" t="s">
        <v>256</v>
      </c>
      <c r="Q586" s="834" t="s">
        <v>345</v>
      </c>
      <c r="R586" s="834" t="s">
        <v>265</v>
      </c>
    </row>
    <row r="587" spans="2:18" ht="60">
      <c r="B587" s="683" t="s">
        <v>800</v>
      </c>
      <c r="C587" s="1050">
        <v>4216006669</v>
      </c>
      <c r="D587" s="1050" t="s">
        <v>1914</v>
      </c>
      <c r="E587" s="683" t="s">
        <v>1915</v>
      </c>
      <c r="F587" s="147">
        <v>4220012129</v>
      </c>
      <c r="G587" s="683" t="s">
        <v>1916</v>
      </c>
      <c r="H587" s="444">
        <v>1</v>
      </c>
      <c r="I587" s="834" t="s">
        <v>1917</v>
      </c>
      <c r="J587" s="1052" t="s">
        <v>1918</v>
      </c>
      <c r="K587" s="834" t="s">
        <v>1647</v>
      </c>
      <c r="L587" s="683" t="s">
        <v>1919</v>
      </c>
      <c r="M587" s="834" t="s">
        <v>1647</v>
      </c>
      <c r="N587" s="683" t="s">
        <v>1919</v>
      </c>
      <c r="O587" s="834" t="s">
        <v>1917</v>
      </c>
      <c r="P587" s="834" t="s">
        <v>256</v>
      </c>
      <c r="Q587" s="834" t="s">
        <v>345</v>
      </c>
      <c r="R587" s="834" t="s">
        <v>265</v>
      </c>
    </row>
    <row r="588" spans="2:18" ht="60">
      <c r="B588" s="866" t="s">
        <v>800</v>
      </c>
      <c r="C588" s="1050">
        <v>4216006669</v>
      </c>
      <c r="D588" s="1050" t="s">
        <v>1920</v>
      </c>
      <c r="E588" s="683" t="s">
        <v>1921</v>
      </c>
      <c r="F588" s="147">
        <v>4220015715</v>
      </c>
      <c r="G588" s="683" t="s">
        <v>1922</v>
      </c>
      <c r="H588" s="444">
        <v>1</v>
      </c>
      <c r="I588" s="834" t="s">
        <v>1923</v>
      </c>
      <c r="J588" s="1051" t="s">
        <v>1924</v>
      </c>
      <c r="K588" s="834" t="s">
        <v>1647</v>
      </c>
      <c r="L588" s="683" t="s">
        <v>1925</v>
      </c>
      <c r="M588" s="834" t="s">
        <v>1647</v>
      </c>
      <c r="N588" s="683" t="s">
        <v>1925</v>
      </c>
      <c r="O588" s="834" t="s">
        <v>1923</v>
      </c>
      <c r="P588" s="834" t="s">
        <v>256</v>
      </c>
      <c r="Q588" s="834" t="s">
        <v>345</v>
      </c>
      <c r="R588" s="834" t="s">
        <v>265</v>
      </c>
    </row>
    <row r="589" spans="2:18" ht="60">
      <c r="B589" s="683" t="s">
        <v>800</v>
      </c>
      <c r="C589" s="1050">
        <v>4216006669</v>
      </c>
      <c r="D589" s="1050" t="s">
        <v>1926</v>
      </c>
      <c r="E589" s="683" t="s">
        <v>1927</v>
      </c>
      <c r="F589" s="147">
        <v>4220017511</v>
      </c>
      <c r="G589" s="683" t="s">
        <v>1928</v>
      </c>
      <c r="H589" s="444">
        <v>1</v>
      </c>
      <c r="I589" s="834" t="s">
        <v>1929</v>
      </c>
      <c r="J589" s="1051" t="s">
        <v>1930</v>
      </c>
      <c r="K589" s="834" t="s">
        <v>1647</v>
      </c>
      <c r="L589" s="683" t="s">
        <v>1931</v>
      </c>
      <c r="M589" s="834" t="s">
        <v>1647</v>
      </c>
      <c r="N589" s="683" t="s">
        <v>1931</v>
      </c>
      <c r="O589" s="834" t="s">
        <v>1929</v>
      </c>
      <c r="P589" s="834" t="s">
        <v>256</v>
      </c>
      <c r="Q589" s="834" t="s">
        <v>345</v>
      </c>
      <c r="R589" s="834" t="s">
        <v>265</v>
      </c>
    </row>
    <row r="590" spans="2:18" ht="60">
      <c r="B590" s="683" t="s">
        <v>800</v>
      </c>
      <c r="C590" s="1050">
        <v>4216006669</v>
      </c>
      <c r="D590" s="1050" t="s">
        <v>1932</v>
      </c>
      <c r="E590" s="683" t="s">
        <v>1933</v>
      </c>
      <c r="F590" s="147">
        <v>4220015401</v>
      </c>
      <c r="G590" s="683" t="s">
        <v>1934</v>
      </c>
      <c r="H590" s="444">
        <v>1</v>
      </c>
      <c r="I590" s="834" t="s">
        <v>1935</v>
      </c>
      <c r="J590" s="1051" t="s">
        <v>1936</v>
      </c>
      <c r="K590" s="834" t="s">
        <v>1647</v>
      </c>
      <c r="L590" s="683" t="s">
        <v>1937</v>
      </c>
      <c r="M590" s="834" t="s">
        <v>1647</v>
      </c>
      <c r="N590" s="683"/>
      <c r="O590" s="834" t="s">
        <v>1935</v>
      </c>
      <c r="P590" s="834" t="s">
        <v>256</v>
      </c>
      <c r="Q590" s="834" t="s">
        <v>345</v>
      </c>
      <c r="R590" s="834" t="s">
        <v>265</v>
      </c>
    </row>
    <row r="591" spans="2:18" ht="60">
      <c r="B591" s="683" t="s">
        <v>800</v>
      </c>
      <c r="C591" s="1050">
        <v>4216006669</v>
      </c>
      <c r="D591" s="1050" t="s">
        <v>1938</v>
      </c>
      <c r="E591" s="683" t="s">
        <v>1939</v>
      </c>
      <c r="F591" s="147">
        <v>4220015761</v>
      </c>
      <c r="G591" s="683" t="s">
        <v>1940</v>
      </c>
      <c r="H591" s="444">
        <v>1</v>
      </c>
      <c r="I591" s="834" t="s">
        <v>1941</v>
      </c>
      <c r="J591" s="1051" t="s">
        <v>1942</v>
      </c>
      <c r="K591" s="834" t="s">
        <v>1647</v>
      </c>
      <c r="L591" s="683" t="s">
        <v>1943</v>
      </c>
      <c r="M591" s="834" t="s">
        <v>1647</v>
      </c>
      <c r="N591" s="683" t="s">
        <v>1943</v>
      </c>
      <c r="O591" s="834" t="s">
        <v>1941</v>
      </c>
      <c r="P591" s="834" t="s">
        <v>256</v>
      </c>
      <c r="Q591" s="834" t="s">
        <v>345</v>
      </c>
      <c r="R591" s="834" t="s">
        <v>265</v>
      </c>
    </row>
    <row r="592" spans="2:18" ht="60">
      <c r="B592" s="683" t="s">
        <v>800</v>
      </c>
      <c r="C592" s="1050">
        <v>4216006669</v>
      </c>
      <c r="D592" s="1050" t="s">
        <v>1944</v>
      </c>
      <c r="E592" s="683" t="s">
        <v>1945</v>
      </c>
      <c r="F592" s="147">
        <v>4220015419</v>
      </c>
      <c r="G592" s="683" t="s">
        <v>1946</v>
      </c>
      <c r="H592" s="1044">
        <v>1</v>
      </c>
      <c r="I592" s="834" t="s">
        <v>1947</v>
      </c>
      <c r="J592" s="1053" t="s">
        <v>1948</v>
      </c>
      <c r="K592" s="834" t="s">
        <v>1647</v>
      </c>
      <c r="L592" s="683" t="s">
        <v>1949</v>
      </c>
      <c r="M592" s="834" t="s">
        <v>1647</v>
      </c>
      <c r="N592" s="683" t="s">
        <v>1949</v>
      </c>
      <c r="O592" s="834" t="s">
        <v>1947</v>
      </c>
      <c r="P592" s="834" t="s">
        <v>256</v>
      </c>
      <c r="Q592" s="834" t="s">
        <v>345</v>
      </c>
      <c r="R592" s="834" t="s">
        <v>265</v>
      </c>
    </row>
    <row r="593" spans="2:18" ht="60">
      <c r="B593" s="866" t="s">
        <v>800</v>
      </c>
      <c r="C593" s="1050">
        <v>4216006669</v>
      </c>
      <c r="D593" s="1050" t="s">
        <v>1950</v>
      </c>
      <c r="E593" s="683" t="s">
        <v>1951</v>
      </c>
      <c r="F593" s="147">
        <v>4220015433</v>
      </c>
      <c r="G593" s="683" t="s">
        <v>1952</v>
      </c>
      <c r="H593" s="444">
        <v>1</v>
      </c>
      <c r="I593" s="834" t="s">
        <v>1953</v>
      </c>
      <c r="J593" s="1051" t="s">
        <v>1954</v>
      </c>
      <c r="K593" s="834" t="s">
        <v>1647</v>
      </c>
      <c r="L593" s="683" t="s">
        <v>1955</v>
      </c>
      <c r="M593" s="834" t="s">
        <v>1647</v>
      </c>
      <c r="N593" s="683" t="s">
        <v>1955</v>
      </c>
      <c r="O593" s="834" t="s">
        <v>1953</v>
      </c>
      <c r="P593" s="834" t="s">
        <v>256</v>
      </c>
      <c r="Q593" s="834" t="s">
        <v>345</v>
      </c>
      <c r="R593" s="834" t="s">
        <v>265</v>
      </c>
    </row>
    <row r="594" spans="2:18" ht="60">
      <c r="B594" s="683" t="s">
        <v>800</v>
      </c>
      <c r="C594" s="1050">
        <v>4216006669</v>
      </c>
      <c r="D594" s="1050" t="s">
        <v>1956</v>
      </c>
      <c r="E594" s="683" t="s">
        <v>1957</v>
      </c>
      <c r="F594" s="147">
        <v>4220018113</v>
      </c>
      <c r="G594" s="683" t="s">
        <v>1958</v>
      </c>
      <c r="H594" s="444">
        <v>1</v>
      </c>
      <c r="I594" s="834" t="s">
        <v>1959</v>
      </c>
      <c r="J594" s="1051" t="s">
        <v>1960</v>
      </c>
      <c r="K594" s="834" t="s">
        <v>1647</v>
      </c>
      <c r="L594" s="683" t="s">
        <v>1961</v>
      </c>
      <c r="M594" s="834" t="s">
        <v>1647</v>
      </c>
      <c r="N594" s="683" t="s">
        <v>1961</v>
      </c>
      <c r="O594" s="834" t="s">
        <v>1959</v>
      </c>
      <c r="P594" s="834" t="s">
        <v>256</v>
      </c>
      <c r="Q594" s="834" t="s">
        <v>345</v>
      </c>
      <c r="R594" s="834" t="s">
        <v>265</v>
      </c>
    </row>
    <row r="595" spans="2:18" ht="60">
      <c r="B595" s="683" t="s">
        <v>800</v>
      </c>
      <c r="C595" s="1050">
        <v>4216006669</v>
      </c>
      <c r="D595" s="1050" t="s">
        <v>1962</v>
      </c>
      <c r="E595" s="683" t="s">
        <v>1963</v>
      </c>
      <c r="F595" s="147">
        <v>4220015465</v>
      </c>
      <c r="G595" s="683" t="s">
        <v>1964</v>
      </c>
      <c r="H595" s="444">
        <v>1</v>
      </c>
      <c r="I595" s="834" t="s">
        <v>1965</v>
      </c>
      <c r="J595" s="1051" t="s">
        <v>1966</v>
      </c>
      <c r="K595" s="834" t="s">
        <v>1647</v>
      </c>
      <c r="L595" s="683" t="s">
        <v>1967</v>
      </c>
      <c r="M595" s="834" t="s">
        <v>1647</v>
      </c>
      <c r="N595" s="683" t="s">
        <v>1967</v>
      </c>
      <c r="O595" s="834" t="s">
        <v>1965</v>
      </c>
      <c r="P595" s="834" t="s">
        <v>256</v>
      </c>
      <c r="Q595" s="834" t="s">
        <v>345</v>
      </c>
      <c r="R595" s="834" t="s">
        <v>265</v>
      </c>
    </row>
    <row r="596" spans="2:18" ht="60">
      <c r="B596" s="683" t="s">
        <v>800</v>
      </c>
      <c r="C596" s="1050">
        <v>4216006669</v>
      </c>
      <c r="D596" s="1050" t="s">
        <v>1968</v>
      </c>
      <c r="E596" s="683" t="s">
        <v>1969</v>
      </c>
      <c r="F596" s="147">
        <v>4220017575</v>
      </c>
      <c r="G596" s="683" t="s">
        <v>1970</v>
      </c>
      <c r="H596" s="444">
        <v>1</v>
      </c>
      <c r="I596" s="834" t="s">
        <v>1971</v>
      </c>
      <c r="J596" s="1051" t="s">
        <v>1972</v>
      </c>
      <c r="K596" s="834" t="s">
        <v>1647</v>
      </c>
      <c r="L596" s="683" t="s">
        <v>1973</v>
      </c>
      <c r="M596" s="834" t="s">
        <v>1647</v>
      </c>
      <c r="N596" s="683" t="s">
        <v>1973</v>
      </c>
      <c r="O596" s="834" t="s">
        <v>1971</v>
      </c>
      <c r="P596" s="834" t="s">
        <v>256</v>
      </c>
      <c r="Q596" s="834" t="s">
        <v>345</v>
      </c>
      <c r="R596" s="834" t="s">
        <v>265</v>
      </c>
    </row>
    <row r="597" spans="2:18" ht="72">
      <c r="B597" s="683" t="s">
        <v>800</v>
      </c>
      <c r="C597" s="1050">
        <v>4216006669</v>
      </c>
      <c r="D597" s="1050" t="s">
        <v>1974</v>
      </c>
      <c r="E597" s="683" t="s">
        <v>1975</v>
      </c>
      <c r="F597" s="147">
        <v>4220012545</v>
      </c>
      <c r="G597" s="683" t="s">
        <v>1976</v>
      </c>
      <c r="H597" s="444">
        <v>1</v>
      </c>
      <c r="I597" s="834" t="s">
        <v>1977</v>
      </c>
      <c r="J597" s="1053" t="s">
        <v>1978</v>
      </c>
      <c r="K597" s="834" t="s">
        <v>421</v>
      </c>
      <c r="L597" s="683" t="s">
        <v>1979</v>
      </c>
      <c r="M597" s="834" t="s">
        <v>421</v>
      </c>
      <c r="N597" s="683" t="s">
        <v>1979</v>
      </c>
      <c r="O597" s="834" t="s">
        <v>1977</v>
      </c>
      <c r="P597" s="834" t="s">
        <v>256</v>
      </c>
      <c r="Q597" s="834" t="s">
        <v>345</v>
      </c>
      <c r="R597" s="834" t="s">
        <v>265</v>
      </c>
    </row>
    <row r="598" spans="2:18" ht="72">
      <c r="B598" s="866" t="s">
        <v>800</v>
      </c>
      <c r="C598" s="1050">
        <v>4216006669</v>
      </c>
      <c r="D598" s="1050" t="s">
        <v>1980</v>
      </c>
      <c r="E598" s="683" t="s">
        <v>1981</v>
      </c>
      <c r="F598" s="147">
        <v>4220011020</v>
      </c>
      <c r="G598" s="683" t="s">
        <v>1982</v>
      </c>
      <c r="H598" s="444">
        <v>1</v>
      </c>
      <c r="I598" s="834" t="s">
        <v>1983</v>
      </c>
      <c r="J598" s="1051" t="s">
        <v>1984</v>
      </c>
      <c r="K598" s="834" t="s">
        <v>421</v>
      </c>
      <c r="L598" s="683" t="s">
        <v>1985</v>
      </c>
      <c r="M598" s="834" t="s">
        <v>421</v>
      </c>
      <c r="N598" s="683" t="s">
        <v>1985</v>
      </c>
      <c r="O598" s="834" t="s">
        <v>1983</v>
      </c>
      <c r="P598" s="834" t="s">
        <v>256</v>
      </c>
      <c r="Q598" s="834" t="s">
        <v>345</v>
      </c>
      <c r="R598" s="834" t="s">
        <v>265</v>
      </c>
    </row>
    <row r="599" spans="2:18" ht="72">
      <c r="B599" s="683" t="s">
        <v>800</v>
      </c>
      <c r="C599" s="1050">
        <v>4216006669</v>
      </c>
      <c r="D599" s="1050" t="s">
        <v>1986</v>
      </c>
      <c r="E599" s="683" t="s">
        <v>1987</v>
      </c>
      <c r="F599" s="147">
        <v>4220017293</v>
      </c>
      <c r="G599" s="683" t="s">
        <v>1988</v>
      </c>
      <c r="H599" s="1044">
        <v>1</v>
      </c>
      <c r="I599" s="834" t="s">
        <v>1989</v>
      </c>
      <c r="J599" s="1053" t="s">
        <v>1990</v>
      </c>
      <c r="K599" s="834" t="s">
        <v>421</v>
      </c>
      <c r="L599" s="683" t="s">
        <v>1991</v>
      </c>
      <c r="M599" s="834" t="s">
        <v>421</v>
      </c>
      <c r="N599" s="683" t="s">
        <v>1992</v>
      </c>
      <c r="O599" s="834" t="s">
        <v>1989</v>
      </c>
      <c r="P599" s="834" t="s">
        <v>256</v>
      </c>
      <c r="Q599" s="834" t="s">
        <v>345</v>
      </c>
      <c r="R599" s="834" t="s">
        <v>265</v>
      </c>
    </row>
    <row r="600" spans="2:18" ht="84">
      <c r="B600" s="683" t="s">
        <v>800</v>
      </c>
      <c r="C600" s="1050">
        <v>4216006669</v>
      </c>
      <c r="D600" s="1050" t="s">
        <v>1993</v>
      </c>
      <c r="E600" s="683" t="s">
        <v>1994</v>
      </c>
      <c r="F600" s="147">
        <v>4220017303</v>
      </c>
      <c r="G600" s="683" t="s">
        <v>1995</v>
      </c>
      <c r="H600" s="444">
        <v>1</v>
      </c>
      <c r="I600" s="834" t="s">
        <v>1996</v>
      </c>
      <c r="J600" s="1053" t="s">
        <v>1997</v>
      </c>
      <c r="K600" s="834" t="s">
        <v>421</v>
      </c>
      <c r="L600" s="683" t="s">
        <v>1998</v>
      </c>
      <c r="M600" s="834" t="s">
        <v>421</v>
      </c>
      <c r="N600" s="683" t="s">
        <v>1998</v>
      </c>
      <c r="O600" s="834" t="s">
        <v>1996</v>
      </c>
      <c r="P600" s="834" t="s">
        <v>256</v>
      </c>
      <c r="Q600" s="834" t="s">
        <v>345</v>
      </c>
      <c r="R600" s="834" t="s">
        <v>265</v>
      </c>
    </row>
    <row r="601" spans="2:18" ht="72">
      <c r="B601" s="683" t="s">
        <v>800</v>
      </c>
      <c r="C601" s="1050">
        <v>4216006669</v>
      </c>
      <c r="D601" s="1050" t="s">
        <v>1999</v>
      </c>
      <c r="E601" s="683" t="s">
        <v>2000</v>
      </c>
      <c r="F601" s="147">
        <v>4220013316</v>
      </c>
      <c r="G601" s="683" t="s">
        <v>2001</v>
      </c>
      <c r="H601" s="444">
        <v>1</v>
      </c>
      <c r="I601" s="834" t="s">
        <v>2002</v>
      </c>
      <c r="J601" s="1053" t="s">
        <v>2003</v>
      </c>
      <c r="K601" s="834" t="s">
        <v>421</v>
      </c>
      <c r="L601" s="683" t="s">
        <v>2004</v>
      </c>
      <c r="M601" s="834" t="s">
        <v>421</v>
      </c>
      <c r="N601" s="683" t="s">
        <v>2004</v>
      </c>
      <c r="O601" s="834" t="s">
        <v>2002</v>
      </c>
      <c r="P601" s="834" t="s">
        <v>256</v>
      </c>
      <c r="Q601" s="834" t="s">
        <v>345</v>
      </c>
      <c r="R601" s="834" t="s">
        <v>265</v>
      </c>
    </row>
    <row r="602" spans="2:18" ht="60">
      <c r="B602" s="683" t="s">
        <v>800</v>
      </c>
      <c r="C602" s="1050">
        <v>4216006669</v>
      </c>
      <c r="D602" s="1050" t="s">
        <v>2005</v>
      </c>
      <c r="E602" s="683" t="s">
        <v>2006</v>
      </c>
      <c r="F602" s="147">
        <v>4220015521</v>
      </c>
      <c r="G602" s="683" t="s">
        <v>2007</v>
      </c>
      <c r="H602" s="444">
        <v>1</v>
      </c>
      <c r="I602" s="834" t="s">
        <v>2008</v>
      </c>
      <c r="J602" s="1053" t="s">
        <v>2009</v>
      </c>
      <c r="K602" s="834" t="s">
        <v>421</v>
      </c>
      <c r="L602" s="683" t="s">
        <v>2010</v>
      </c>
      <c r="M602" s="834" t="s">
        <v>421</v>
      </c>
      <c r="N602" s="683" t="s">
        <v>2010</v>
      </c>
      <c r="O602" s="834" t="s">
        <v>2008</v>
      </c>
      <c r="P602" s="834" t="s">
        <v>256</v>
      </c>
      <c r="Q602" s="834" t="s">
        <v>345</v>
      </c>
      <c r="R602" s="834" t="s">
        <v>265</v>
      </c>
    </row>
    <row r="603" spans="2:18" ht="72">
      <c r="B603" s="866" t="s">
        <v>800</v>
      </c>
      <c r="C603" s="1050">
        <v>4216006669</v>
      </c>
      <c r="D603" s="1050" t="s">
        <v>2011</v>
      </c>
      <c r="E603" s="683" t="s">
        <v>2012</v>
      </c>
      <c r="F603" s="147">
        <v>4220013274</v>
      </c>
      <c r="G603" s="683" t="s">
        <v>2013</v>
      </c>
      <c r="H603" s="444">
        <v>1</v>
      </c>
      <c r="I603" s="834" t="s">
        <v>2014</v>
      </c>
      <c r="J603" s="1051" t="s">
        <v>2015</v>
      </c>
      <c r="K603" s="834" t="s">
        <v>421</v>
      </c>
      <c r="L603" s="683" t="s">
        <v>2016</v>
      </c>
      <c r="M603" s="834" t="s">
        <v>421</v>
      </c>
      <c r="N603" s="683" t="s">
        <v>2016</v>
      </c>
      <c r="O603" s="834" t="s">
        <v>2014</v>
      </c>
      <c r="P603" s="834" t="s">
        <v>256</v>
      </c>
      <c r="Q603" s="834" t="s">
        <v>345</v>
      </c>
      <c r="R603" s="834" t="s">
        <v>265</v>
      </c>
    </row>
    <row r="604" spans="2:18" ht="84">
      <c r="B604" s="683" t="s">
        <v>800</v>
      </c>
      <c r="C604" s="1050">
        <v>4216006669</v>
      </c>
      <c r="D604" s="1050" t="s">
        <v>2017</v>
      </c>
      <c r="E604" s="683" t="s">
        <v>2018</v>
      </c>
      <c r="F604" s="147">
        <v>4220013299</v>
      </c>
      <c r="G604" s="683" t="s">
        <v>2019</v>
      </c>
      <c r="H604" s="444">
        <v>1</v>
      </c>
      <c r="I604" s="834" t="s">
        <v>2020</v>
      </c>
      <c r="J604" s="1053" t="s">
        <v>2021</v>
      </c>
      <c r="K604" s="834" t="s">
        <v>421</v>
      </c>
      <c r="L604" s="683" t="s">
        <v>2022</v>
      </c>
      <c r="M604" s="834" t="s">
        <v>421</v>
      </c>
      <c r="N604" s="683" t="s">
        <v>2022</v>
      </c>
      <c r="O604" s="834" t="s">
        <v>2020</v>
      </c>
      <c r="P604" s="834" t="s">
        <v>256</v>
      </c>
      <c r="Q604" s="834" t="s">
        <v>345</v>
      </c>
      <c r="R604" s="834" t="s">
        <v>265</v>
      </c>
    </row>
    <row r="605" spans="2:18" ht="72">
      <c r="B605" s="683" t="s">
        <v>800</v>
      </c>
      <c r="C605" s="1050">
        <v>4216006669</v>
      </c>
      <c r="D605" s="1050" t="s">
        <v>2023</v>
      </c>
      <c r="E605" s="683" t="s">
        <v>2024</v>
      </c>
      <c r="F605" s="147">
        <v>4220015497</v>
      </c>
      <c r="G605" s="683" t="s">
        <v>2025</v>
      </c>
      <c r="H605" s="444">
        <v>1</v>
      </c>
      <c r="I605" s="834" t="s">
        <v>2026</v>
      </c>
      <c r="J605" s="1053" t="s">
        <v>2027</v>
      </c>
      <c r="K605" s="834" t="s">
        <v>421</v>
      </c>
      <c r="L605" s="683" t="s">
        <v>2028</v>
      </c>
      <c r="M605" s="834" t="s">
        <v>421</v>
      </c>
      <c r="N605" s="683" t="s">
        <v>2028</v>
      </c>
      <c r="O605" s="834" t="s">
        <v>2026</v>
      </c>
      <c r="P605" s="834" t="s">
        <v>256</v>
      </c>
      <c r="Q605" s="834" t="s">
        <v>345</v>
      </c>
      <c r="R605" s="834" t="s">
        <v>265</v>
      </c>
    </row>
    <row r="606" spans="2:18" ht="60">
      <c r="B606" s="683" t="s">
        <v>800</v>
      </c>
      <c r="C606" s="1050">
        <v>4216006669</v>
      </c>
      <c r="D606" s="1050" t="s">
        <v>2029</v>
      </c>
      <c r="E606" s="683" t="s">
        <v>2030</v>
      </c>
      <c r="F606" s="147">
        <v>4220015553</v>
      </c>
      <c r="G606" s="683" t="s">
        <v>2031</v>
      </c>
      <c r="H606" s="1044">
        <v>1</v>
      </c>
      <c r="I606" s="834" t="s">
        <v>2032</v>
      </c>
      <c r="J606" s="1053" t="s">
        <v>2033</v>
      </c>
      <c r="K606" s="834" t="s">
        <v>421</v>
      </c>
      <c r="L606" s="683" t="s">
        <v>2034</v>
      </c>
      <c r="M606" s="834" t="s">
        <v>421</v>
      </c>
      <c r="N606" s="683" t="s">
        <v>2034</v>
      </c>
      <c r="O606" s="834" t="s">
        <v>2032</v>
      </c>
      <c r="P606" s="834" t="s">
        <v>256</v>
      </c>
      <c r="Q606" s="834" t="s">
        <v>345</v>
      </c>
      <c r="R606" s="834" t="s">
        <v>265</v>
      </c>
    </row>
    <row r="607" spans="2:18" ht="72">
      <c r="B607" s="683" t="s">
        <v>800</v>
      </c>
      <c r="C607" s="1050">
        <v>4216006669</v>
      </c>
      <c r="D607" s="1050" t="s">
        <v>2035</v>
      </c>
      <c r="E607" s="683" t="s">
        <v>2036</v>
      </c>
      <c r="F607" s="147">
        <v>4220013250</v>
      </c>
      <c r="G607" s="683" t="s">
        <v>2037</v>
      </c>
      <c r="H607" s="444">
        <v>1</v>
      </c>
      <c r="I607" s="834" t="s">
        <v>2038</v>
      </c>
      <c r="J607" s="1053" t="s">
        <v>2039</v>
      </c>
      <c r="K607" s="834" t="s">
        <v>421</v>
      </c>
      <c r="L607" s="683" t="s">
        <v>2040</v>
      </c>
      <c r="M607" s="834" t="s">
        <v>421</v>
      </c>
      <c r="N607" s="683" t="s">
        <v>2040</v>
      </c>
      <c r="O607" s="834" t="s">
        <v>2038</v>
      </c>
      <c r="P607" s="834" t="s">
        <v>256</v>
      </c>
      <c r="Q607" s="834" t="s">
        <v>345</v>
      </c>
      <c r="R607" s="834" t="s">
        <v>265</v>
      </c>
    </row>
    <row r="608" spans="2:18" ht="72">
      <c r="B608" s="866" t="s">
        <v>800</v>
      </c>
      <c r="C608" s="1050">
        <v>4216006669</v>
      </c>
      <c r="D608" s="1050" t="s">
        <v>2041</v>
      </c>
      <c r="E608" s="683" t="s">
        <v>2042</v>
      </c>
      <c r="F608" s="147">
        <v>4220013242</v>
      </c>
      <c r="G608" s="683" t="s">
        <v>2043</v>
      </c>
      <c r="H608" s="444">
        <v>1</v>
      </c>
      <c r="I608" s="834" t="s">
        <v>2044</v>
      </c>
      <c r="J608" s="1053" t="s">
        <v>2045</v>
      </c>
      <c r="K608" s="834" t="s">
        <v>421</v>
      </c>
      <c r="L608" s="683" t="s">
        <v>2046</v>
      </c>
      <c r="M608" s="834" t="s">
        <v>421</v>
      </c>
      <c r="N608" s="683" t="s">
        <v>2046</v>
      </c>
      <c r="O608" s="834" t="s">
        <v>2044</v>
      </c>
      <c r="P608" s="834" t="s">
        <v>256</v>
      </c>
      <c r="Q608" s="834" t="s">
        <v>345</v>
      </c>
      <c r="R608" s="834" t="s">
        <v>265</v>
      </c>
    </row>
    <row r="609" spans="2:18" ht="84">
      <c r="B609" s="683" t="s">
        <v>800</v>
      </c>
      <c r="C609" s="1050">
        <v>4216006669</v>
      </c>
      <c r="D609" s="1050" t="s">
        <v>2047</v>
      </c>
      <c r="E609" s="683" t="s">
        <v>2048</v>
      </c>
      <c r="F609" s="147">
        <v>4220015514</v>
      </c>
      <c r="G609" s="683" t="s">
        <v>2049</v>
      </c>
      <c r="H609" s="444">
        <v>1</v>
      </c>
      <c r="I609" s="834" t="s">
        <v>2050</v>
      </c>
      <c r="J609" s="1051" t="s">
        <v>2051</v>
      </c>
      <c r="K609" s="834" t="s">
        <v>421</v>
      </c>
      <c r="L609" s="683" t="s">
        <v>2052</v>
      </c>
      <c r="M609" s="834" t="s">
        <v>421</v>
      </c>
      <c r="N609" s="683" t="s">
        <v>2052</v>
      </c>
      <c r="O609" s="834" t="s">
        <v>2050</v>
      </c>
      <c r="P609" s="834" t="s">
        <v>256</v>
      </c>
      <c r="Q609" s="834" t="s">
        <v>345</v>
      </c>
      <c r="R609" s="834" t="s">
        <v>265</v>
      </c>
    </row>
    <row r="610" spans="2:18" ht="60">
      <c r="B610" s="866" t="s">
        <v>800</v>
      </c>
      <c r="C610" s="44" t="s">
        <v>801</v>
      </c>
      <c r="D610" s="898" t="s">
        <v>2350</v>
      </c>
      <c r="E610" s="898" t="s">
        <v>2351</v>
      </c>
      <c r="F610" s="117">
        <v>4221009979</v>
      </c>
      <c r="G610" s="117" t="s">
        <v>2352</v>
      </c>
      <c r="H610" s="444">
        <v>1</v>
      </c>
      <c r="I610" s="898" t="s">
        <v>2353</v>
      </c>
      <c r="J610" s="898" t="s">
        <v>2354</v>
      </c>
      <c r="K610" s="898" t="s">
        <v>395</v>
      </c>
      <c r="L610" s="117" t="s">
        <v>2355</v>
      </c>
      <c r="M610" s="898" t="s">
        <v>2356</v>
      </c>
      <c r="N610" s="898" t="s">
        <v>2357</v>
      </c>
      <c r="O610" s="898" t="s">
        <v>2358</v>
      </c>
      <c r="P610" s="898" t="s">
        <v>256</v>
      </c>
      <c r="Q610" s="898" t="s">
        <v>345</v>
      </c>
      <c r="R610" s="898" t="s">
        <v>265</v>
      </c>
    </row>
    <row r="611" spans="2:18" ht="60">
      <c r="B611" s="683" t="s">
        <v>800</v>
      </c>
      <c r="C611" s="44" t="s">
        <v>801</v>
      </c>
      <c r="D611" s="898" t="s">
        <v>2359</v>
      </c>
      <c r="E611" s="898" t="s">
        <v>2360</v>
      </c>
      <c r="F611" s="117">
        <v>4219004282</v>
      </c>
      <c r="G611" s="117" t="s">
        <v>2361</v>
      </c>
      <c r="H611" s="444">
        <v>1</v>
      </c>
      <c r="I611" s="212" t="s">
        <v>2362</v>
      </c>
      <c r="J611" s="1054" t="s">
        <v>2363</v>
      </c>
      <c r="K611" s="898" t="s">
        <v>395</v>
      </c>
      <c r="L611" s="233" t="s">
        <v>2364</v>
      </c>
      <c r="M611" s="898" t="s">
        <v>395</v>
      </c>
      <c r="N611" s="898" t="s">
        <v>2364</v>
      </c>
      <c r="O611" s="898" t="s">
        <v>4848</v>
      </c>
      <c r="P611" s="898" t="s">
        <v>256</v>
      </c>
      <c r="Q611" s="898" t="s">
        <v>345</v>
      </c>
      <c r="R611" s="898" t="s">
        <v>265</v>
      </c>
    </row>
    <row r="612" spans="2:18" ht="60">
      <c r="B612" s="683" t="s">
        <v>800</v>
      </c>
      <c r="C612" s="44" t="s">
        <v>801</v>
      </c>
      <c r="D612" s="898" t="s">
        <v>2366</v>
      </c>
      <c r="E612" s="898" t="s">
        <v>2367</v>
      </c>
      <c r="F612" s="117">
        <v>4221002660</v>
      </c>
      <c r="G612" s="117" t="s">
        <v>2368</v>
      </c>
      <c r="H612" s="444">
        <v>1</v>
      </c>
      <c r="I612" s="898" t="s">
        <v>2369</v>
      </c>
      <c r="J612" s="898" t="s">
        <v>2370</v>
      </c>
      <c r="K612" s="1055" t="s">
        <v>2371</v>
      </c>
      <c r="L612" s="1055" t="s">
        <v>2372</v>
      </c>
      <c r="M612" s="898" t="s">
        <v>2356</v>
      </c>
      <c r="N612" s="898" t="s">
        <v>2373</v>
      </c>
      <c r="O612" s="898" t="s">
        <v>2369</v>
      </c>
      <c r="P612" s="898" t="s">
        <v>256</v>
      </c>
      <c r="Q612" s="898" t="s">
        <v>345</v>
      </c>
      <c r="R612" s="898" t="s">
        <v>265</v>
      </c>
    </row>
    <row r="613" spans="2:18" ht="60">
      <c r="B613" s="683" t="s">
        <v>800</v>
      </c>
      <c r="C613" s="44" t="s">
        <v>801</v>
      </c>
      <c r="D613" s="898" t="s">
        <v>2374</v>
      </c>
      <c r="E613" s="898" t="s">
        <v>2375</v>
      </c>
      <c r="F613" s="117">
        <v>4221002772</v>
      </c>
      <c r="G613" s="117" t="s">
        <v>2376</v>
      </c>
      <c r="H613" s="1044">
        <v>1</v>
      </c>
      <c r="I613" s="898" t="s">
        <v>2377</v>
      </c>
      <c r="J613" s="898" t="s">
        <v>2378</v>
      </c>
      <c r="K613" s="898" t="s">
        <v>395</v>
      </c>
      <c r="L613" s="117" t="s">
        <v>2379</v>
      </c>
      <c r="M613" s="898" t="s">
        <v>2356</v>
      </c>
      <c r="N613" s="898" t="s">
        <v>2380</v>
      </c>
      <c r="O613" s="898" t="s">
        <v>2377</v>
      </c>
      <c r="P613" s="898" t="s">
        <v>256</v>
      </c>
      <c r="Q613" s="898" t="s">
        <v>345</v>
      </c>
      <c r="R613" s="898" t="s">
        <v>265</v>
      </c>
    </row>
    <row r="614" spans="2:18" ht="60">
      <c r="B614" s="683" t="s">
        <v>800</v>
      </c>
      <c r="C614" s="44" t="s">
        <v>801</v>
      </c>
      <c r="D614" s="898" t="s">
        <v>2381</v>
      </c>
      <c r="E614" s="898" t="s">
        <v>2382</v>
      </c>
      <c r="F614" s="299">
        <v>4221008260</v>
      </c>
      <c r="G614" s="117" t="s">
        <v>2383</v>
      </c>
      <c r="H614" s="444">
        <v>1</v>
      </c>
      <c r="I614" s="898" t="s">
        <v>2384</v>
      </c>
      <c r="J614" s="898" t="s">
        <v>2385</v>
      </c>
      <c r="K614" s="898" t="s">
        <v>4849</v>
      </c>
      <c r="L614" s="117" t="s">
        <v>2386</v>
      </c>
      <c r="M614" s="898" t="s">
        <v>2387</v>
      </c>
      <c r="N614" s="898" t="s">
        <v>2388</v>
      </c>
      <c r="O614" s="898" t="s">
        <v>2384</v>
      </c>
      <c r="P614" s="898" t="s">
        <v>256</v>
      </c>
      <c r="Q614" s="898" t="s">
        <v>345</v>
      </c>
      <c r="R614" s="898" t="s">
        <v>265</v>
      </c>
    </row>
    <row r="615" spans="2:18" ht="60">
      <c r="B615" s="866" t="s">
        <v>800</v>
      </c>
      <c r="C615" s="44" t="s">
        <v>801</v>
      </c>
      <c r="D615" s="898" t="s">
        <v>2389</v>
      </c>
      <c r="E615" s="898" t="s">
        <v>2390</v>
      </c>
      <c r="F615" s="117">
        <v>4221009320</v>
      </c>
      <c r="G615" s="117" t="s">
        <v>2391</v>
      </c>
      <c r="H615" s="444">
        <v>1</v>
      </c>
      <c r="I615" s="898" t="s">
        <v>2392</v>
      </c>
      <c r="J615" s="898" t="s">
        <v>2393</v>
      </c>
      <c r="K615" s="898" t="s">
        <v>4849</v>
      </c>
      <c r="L615" s="117" t="s">
        <v>2394</v>
      </c>
      <c r="M615" s="898" t="s">
        <v>2387</v>
      </c>
      <c r="N615" s="898" t="s">
        <v>2395</v>
      </c>
      <c r="O615" s="898" t="s">
        <v>2392</v>
      </c>
      <c r="P615" s="898" t="s">
        <v>256</v>
      </c>
      <c r="Q615" s="898" t="s">
        <v>345</v>
      </c>
      <c r="R615" s="898" t="s">
        <v>265</v>
      </c>
    </row>
    <row r="616" spans="2:18" ht="60">
      <c r="B616" s="683" t="s">
        <v>800</v>
      </c>
      <c r="C616" s="44" t="s">
        <v>801</v>
      </c>
      <c r="D616" s="898" t="s">
        <v>2396</v>
      </c>
      <c r="E616" s="898" t="s">
        <v>2397</v>
      </c>
      <c r="F616" s="1056" t="s">
        <v>2398</v>
      </c>
      <c r="G616" s="898" t="s">
        <v>2399</v>
      </c>
      <c r="H616" s="444">
        <v>1</v>
      </c>
      <c r="I616" s="898" t="s">
        <v>2400</v>
      </c>
      <c r="J616" s="1057" t="s">
        <v>2401</v>
      </c>
      <c r="K616" s="898" t="s">
        <v>4849</v>
      </c>
      <c r="L616" s="898" t="s">
        <v>2402</v>
      </c>
      <c r="M616" s="898" t="s">
        <v>4849</v>
      </c>
      <c r="N616" s="898" t="s">
        <v>2402</v>
      </c>
      <c r="O616" s="898" t="s">
        <v>2403</v>
      </c>
      <c r="P616" s="898" t="s">
        <v>256</v>
      </c>
      <c r="Q616" s="898" t="s">
        <v>345</v>
      </c>
      <c r="R616" s="898" t="s">
        <v>265</v>
      </c>
    </row>
    <row r="617" spans="2:18" ht="60">
      <c r="B617" s="866" t="s">
        <v>800</v>
      </c>
      <c r="C617" s="44" t="s">
        <v>801</v>
      </c>
      <c r="D617" s="898" t="s">
        <v>2404</v>
      </c>
      <c r="E617" s="898" t="s">
        <v>2405</v>
      </c>
      <c r="F617" s="1056" t="s">
        <v>2406</v>
      </c>
      <c r="G617" s="898" t="s">
        <v>2407</v>
      </c>
      <c r="H617" s="444">
        <v>1</v>
      </c>
      <c r="I617" s="898" t="s">
        <v>2408</v>
      </c>
      <c r="J617" s="1057" t="s">
        <v>2409</v>
      </c>
      <c r="K617" s="898" t="s">
        <v>4849</v>
      </c>
      <c r="L617" s="898" t="s">
        <v>2410</v>
      </c>
      <c r="M617" s="898" t="s">
        <v>2411</v>
      </c>
      <c r="N617" s="898" t="s">
        <v>2412</v>
      </c>
      <c r="O617" s="898" t="s">
        <v>2413</v>
      </c>
      <c r="P617" s="898" t="s">
        <v>256</v>
      </c>
      <c r="Q617" s="898" t="s">
        <v>345</v>
      </c>
      <c r="R617" s="898" t="s">
        <v>265</v>
      </c>
    </row>
    <row r="618" spans="2:18" ht="60">
      <c r="B618" s="683" t="s">
        <v>800</v>
      </c>
      <c r="C618" s="44" t="s">
        <v>801</v>
      </c>
      <c r="D618" s="898" t="s">
        <v>2414</v>
      </c>
      <c r="E618" s="898" t="s">
        <v>2415</v>
      </c>
      <c r="F618" s="1056" t="s">
        <v>2416</v>
      </c>
      <c r="G618" s="898" t="s">
        <v>2417</v>
      </c>
      <c r="H618" s="444">
        <v>1</v>
      </c>
      <c r="I618" s="898" t="s">
        <v>2418</v>
      </c>
      <c r="J618" s="1057" t="s">
        <v>2419</v>
      </c>
      <c r="K618" s="898" t="s">
        <v>4849</v>
      </c>
      <c r="L618" s="898" t="s">
        <v>2420</v>
      </c>
      <c r="M618" s="898" t="s">
        <v>4849</v>
      </c>
      <c r="N618" s="898" t="s">
        <v>2420</v>
      </c>
      <c r="O618" s="898" t="s">
        <v>2421</v>
      </c>
      <c r="P618" s="898" t="s">
        <v>256</v>
      </c>
      <c r="Q618" s="898" t="s">
        <v>345</v>
      </c>
      <c r="R618" s="898" t="s">
        <v>265</v>
      </c>
    </row>
    <row r="619" spans="2:18" ht="60">
      <c r="B619" s="683" t="s">
        <v>800</v>
      </c>
      <c r="C619" s="44" t="s">
        <v>801</v>
      </c>
      <c r="D619" s="898" t="s">
        <v>2422</v>
      </c>
      <c r="E619" s="117" t="s">
        <v>2423</v>
      </c>
      <c r="F619" s="1056" t="s">
        <v>2424</v>
      </c>
      <c r="G619" s="898" t="s">
        <v>2425</v>
      </c>
      <c r="H619" s="444">
        <v>1</v>
      </c>
      <c r="I619" s="898" t="s">
        <v>2426</v>
      </c>
      <c r="J619" s="1057" t="s">
        <v>2427</v>
      </c>
      <c r="K619" s="898" t="s">
        <v>395</v>
      </c>
      <c r="L619" s="898" t="s">
        <v>2428</v>
      </c>
      <c r="M619" s="898" t="s">
        <v>2429</v>
      </c>
      <c r="N619" s="898" t="s">
        <v>2430</v>
      </c>
      <c r="O619" s="898" t="s">
        <v>2431</v>
      </c>
      <c r="P619" s="898" t="s">
        <v>256</v>
      </c>
      <c r="Q619" s="898" t="s">
        <v>345</v>
      </c>
      <c r="R619" s="898" t="s">
        <v>265</v>
      </c>
    </row>
    <row r="620" spans="2:18" ht="60">
      <c r="B620" s="683" t="s">
        <v>800</v>
      </c>
      <c r="C620" s="44" t="s">
        <v>801</v>
      </c>
      <c r="D620" s="898" t="s">
        <v>2432</v>
      </c>
      <c r="E620" s="898" t="s">
        <v>2433</v>
      </c>
      <c r="F620" s="1056" t="s">
        <v>2434</v>
      </c>
      <c r="G620" s="898" t="s">
        <v>2435</v>
      </c>
      <c r="H620" s="1044">
        <v>1</v>
      </c>
      <c r="I620" s="898" t="s">
        <v>2436</v>
      </c>
      <c r="J620" s="1057" t="s">
        <v>2437</v>
      </c>
      <c r="K620" s="898" t="s">
        <v>395</v>
      </c>
      <c r="L620" s="898" t="s">
        <v>2438</v>
      </c>
      <c r="M620" s="898" t="s">
        <v>2439</v>
      </c>
      <c r="N620" s="898" t="s">
        <v>2440</v>
      </c>
      <c r="O620" s="898" t="s">
        <v>2441</v>
      </c>
      <c r="P620" s="898" t="s">
        <v>256</v>
      </c>
      <c r="Q620" s="898" t="s">
        <v>345</v>
      </c>
      <c r="R620" s="898" t="s">
        <v>265</v>
      </c>
    </row>
    <row r="621" spans="2:18" ht="60">
      <c r="B621" s="683" t="s">
        <v>800</v>
      </c>
      <c r="C621" s="44" t="s">
        <v>801</v>
      </c>
      <c r="D621" s="898" t="s">
        <v>2442</v>
      </c>
      <c r="E621" s="898" t="s">
        <v>2443</v>
      </c>
      <c r="F621" s="902">
        <v>4218017070</v>
      </c>
      <c r="G621" s="898" t="s">
        <v>2444</v>
      </c>
      <c r="H621" s="444">
        <v>1</v>
      </c>
      <c r="I621" s="903" t="s">
        <v>2445</v>
      </c>
      <c r="J621" s="1057" t="s">
        <v>2446</v>
      </c>
      <c r="K621" s="898" t="s">
        <v>395</v>
      </c>
      <c r="L621" s="898" t="s">
        <v>2447</v>
      </c>
      <c r="M621" s="898" t="s">
        <v>395</v>
      </c>
      <c r="N621" s="898" t="s">
        <v>2447</v>
      </c>
      <c r="O621" s="898" t="s">
        <v>2448</v>
      </c>
      <c r="P621" s="898" t="s">
        <v>256</v>
      </c>
      <c r="Q621" s="898" t="s">
        <v>345</v>
      </c>
      <c r="R621" s="898" t="s">
        <v>265</v>
      </c>
    </row>
    <row r="622" spans="2:18" ht="123.75">
      <c r="B622" s="866" t="s">
        <v>800</v>
      </c>
      <c r="C622" s="44" t="s">
        <v>801</v>
      </c>
      <c r="D622" s="898" t="s">
        <v>2449</v>
      </c>
      <c r="E622" s="898" t="s">
        <v>2450</v>
      </c>
      <c r="F622" s="898">
        <v>4218016623</v>
      </c>
      <c r="G622" s="899" t="s">
        <v>2451</v>
      </c>
      <c r="H622" s="444">
        <v>1</v>
      </c>
      <c r="I622" s="898" t="s">
        <v>2452</v>
      </c>
      <c r="J622" s="1057" t="s">
        <v>2453</v>
      </c>
      <c r="K622" s="898" t="s">
        <v>395</v>
      </c>
      <c r="L622" s="898" t="s">
        <v>2454</v>
      </c>
      <c r="M622" s="898" t="s">
        <v>2455</v>
      </c>
      <c r="N622" s="898" t="s">
        <v>2456</v>
      </c>
      <c r="O622" s="898" t="s">
        <v>2457</v>
      </c>
      <c r="P622" s="898" t="s">
        <v>256</v>
      </c>
      <c r="Q622" s="898" t="s">
        <v>345</v>
      </c>
      <c r="R622" s="898" t="s">
        <v>265</v>
      </c>
    </row>
    <row r="623" spans="2:18" ht="60">
      <c r="B623" s="683" t="s">
        <v>800</v>
      </c>
      <c r="C623" s="44" t="s">
        <v>801</v>
      </c>
      <c r="D623" s="898" t="s">
        <v>2458</v>
      </c>
      <c r="E623" s="898" t="s">
        <v>2459</v>
      </c>
      <c r="F623" s="898">
        <v>4218020813</v>
      </c>
      <c r="G623" s="899" t="s">
        <v>2460</v>
      </c>
      <c r="H623" s="444">
        <v>1</v>
      </c>
      <c r="I623" s="898" t="s">
        <v>2461</v>
      </c>
      <c r="J623" s="1057" t="s">
        <v>2462</v>
      </c>
      <c r="K623" s="898" t="s">
        <v>4849</v>
      </c>
      <c r="L623" s="898" t="s">
        <v>2463</v>
      </c>
      <c r="M623" s="898" t="s">
        <v>2411</v>
      </c>
      <c r="N623" s="898" t="s">
        <v>2464</v>
      </c>
      <c r="O623" s="898" t="s">
        <v>2465</v>
      </c>
      <c r="P623" s="898" t="s">
        <v>256</v>
      </c>
      <c r="Q623" s="898" t="s">
        <v>345</v>
      </c>
      <c r="R623" s="898" t="s">
        <v>265</v>
      </c>
    </row>
    <row r="624" spans="2:18" ht="60">
      <c r="B624" s="866" t="s">
        <v>800</v>
      </c>
      <c r="C624" s="44" t="s">
        <v>801</v>
      </c>
      <c r="D624" s="898" t="s">
        <v>2466</v>
      </c>
      <c r="E624" s="44" t="s">
        <v>2467</v>
      </c>
      <c r="F624" s="898">
        <v>4216005168</v>
      </c>
      <c r="G624" s="898" t="s">
        <v>2468</v>
      </c>
      <c r="H624" s="444">
        <v>1</v>
      </c>
      <c r="I624" s="898" t="s">
        <v>2469</v>
      </c>
      <c r="J624" s="1058" t="s">
        <v>2470</v>
      </c>
      <c r="K624" s="898" t="s">
        <v>264</v>
      </c>
      <c r="L624" s="898" t="s">
        <v>2471</v>
      </c>
      <c r="M624" s="316" t="s">
        <v>2472</v>
      </c>
      <c r="N624" s="898" t="s">
        <v>2473</v>
      </c>
      <c r="O624" s="898" t="s">
        <v>2469</v>
      </c>
      <c r="P624" s="1059" t="s">
        <v>2474</v>
      </c>
      <c r="Q624" s="898" t="s">
        <v>416</v>
      </c>
      <c r="R624" s="898" t="s">
        <v>265</v>
      </c>
    </row>
    <row r="625" spans="2:18" ht="60">
      <c r="B625" s="683" t="s">
        <v>800</v>
      </c>
      <c r="C625" s="44" t="s">
        <v>801</v>
      </c>
      <c r="D625" s="898" t="s">
        <v>2475</v>
      </c>
      <c r="E625" s="898" t="s">
        <v>2349</v>
      </c>
      <c r="F625" s="44" t="s">
        <v>801</v>
      </c>
      <c r="G625" s="898" t="s">
        <v>2476</v>
      </c>
      <c r="H625" s="444">
        <v>1</v>
      </c>
      <c r="I625" s="898" t="s">
        <v>2477</v>
      </c>
      <c r="J625" s="1057" t="s">
        <v>2478</v>
      </c>
      <c r="K625" s="898" t="s">
        <v>388</v>
      </c>
      <c r="L625" s="898" t="s">
        <v>2479</v>
      </c>
      <c r="M625" s="898" t="s">
        <v>2480</v>
      </c>
      <c r="N625" s="898" t="s">
        <v>2481</v>
      </c>
      <c r="O625" s="898" t="s">
        <v>2477</v>
      </c>
      <c r="P625" s="898" t="s">
        <v>256</v>
      </c>
      <c r="Q625" s="898" t="s">
        <v>416</v>
      </c>
      <c r="R625" s="898" t="s">
        <v>265</v>
      </c>
    </row>
    <row r="626" spans="2:18" ht="60">
      <c r="B626" s="683" t="s">
        <v>800</v>
      </c>
      <c r="C626" s="44" t="s">
        <v>801</v>
      </c>
      <c r="D626" s="898" t="s">
        <v>2482</v>
      </c>
      <c r="E626" s="44" t="s">
        <v>2483</v>
      </c>
      <c r="F626" s="898">
        <v>4220031675</v>
      </c>
      <c r="G626" s="898" t="s">
        <v>2484</v>
      </c>
      <c r="H626" s="444">
        <v>1</v>
      </c>
      <c r="I626" s="898" t="s">
        <v>2485</v>
      </c>
      <c r="J626" s="1057" t="s">
        <v>2486</v>
      </c>
      <c r="K626" s="898" t="s">
        <v>395</v>
      </c>
      <c r="L626" s="898" t="s">
        <v>2487</v>
      </c>
      <c r="M626" s="316" t="s">
        <v>2488</v>
      </c>
      <c r="N626" s="898" t="s">
        <v>2489</v>
      </c>
      <c r="O626" s="898" t="s">
        <v>2490</v>
      </c>
      <c r="P626" s="1059" t="s">
        <v>2474</v>
      </c>
      <c r="Q626" s="898" t="s">
        <v>416</v>
      </c>
      <c r="R626" s="898" t="s">
        <v>265</v>
      </c>
    </row>
    <row r="627" spans="2:18" ht="60">
      <c r="B627" s="683" t="s">
        <v>800</v>
      </c>
      <c r="C627" s="44" t="s">
        <v>801</v>
      </c>
      <c r="D627" s="898" t="s">
        <v>2491</v>
      </c>
      <c r="E627" s="898" t="s">
        <v>2492</v>
      </c>
      <c r="F627" s="898">
        <v>4216004189</v>
      </c>
      <c r="G627" s="898" t="s">
        <v>2493</v>
      </c>
      <c r="H627" s="1044">
        <v>1</v>
      </c>
      <c r="I627" s="898" t="s">
        <v>2494</v>
      </c>
      <c r="J627" s="1057" t="s">
        <v>2495</v>
      </c>
      <c r="K627" s="898" t="s">
        <v>395</v>
      </c>
      <c r="L627" s="898" t="s">
        <v>2496</v>
      </c>
      <c r="M627" s="316" t="s">
        <v>2497</v>
      </c>
      <c r="N627" s="898" t="s">
        <v>2498</v>
      </c>
      <c r="O627" s="898" t="s">
        <v>2494</v>
      </c>
      <c r="P627" s="898" t="s">
        <v>256</v>
      </c>
      <c r="Q627" s="898" t="s">
        <v>416</v>
      </c>
      <c r="R627" s="898" t="s">
        <v>265</v>
      </c>
    </row>
    <row r="628" spans="2:18" ht="60">
      <c r="B628" s="683" t="s">
        <v>800</v>
      </c>
      <c r="C628" s="44" t="s">
        <v>801</v>
      </c>
      <c r="D628" s="898" t="s">
        <v>2499</v>
      </c>
      <c r="E628" s="898" t="s">
        <v>2500</v>
      </c>
      <c r="F628" s="898">
        <v>4220015842</v>
      </c>
      <c r="G628" s="899" t="s">
        <v>2501</v>
      </c>
      <c r="H628" s="444">
        <v>1</v>
      </c>
      <c r="I628" s="898" t="s">
        <v>2502</v>
      </c>
      <c r="J628" s="1058" t="s">
        <v>2503</v>
      </c>
      <c r="K628" s="898" t="s">
        <v>4849</v>
      </c>
      <c r="L628" s="898" t="s">
        <v>2504</v>
      </c>
      <c r="M628" s="898" t="s">
        <v>2411</v>
      </c>
      <c r="N628" s="898" t="s">
        <v>2505</v>
      </c>
      <c r="O628" s="898" t="s">
        <v>2506</v>
      </c>
      <c r="P628" s="898" t="s">
        <v>256</v>
      </c>
      <c r="Q628" s="898" t="s">
        <v>345</v>
      </c>
      <c r="R628" s="898" t="s">
        <v>265</v>
      </c>
    </row>
    <row r="629" spans="2:18" ht="60">
      <c r="B629" s="866" t="s">
        <v>800</v>
      </c>
      <c r="C629" s="44" t="s">
        <v>801</v>
      </c>
      <c r="D629" s="898" t="s">
        <v>2507</v>
      </c>
      <c r="E629" s="898" t="s">
        <v>2508</v>
      </c>
      <c r="F629" s="898">
        <v>4220013235</v>
      </c>
      <c r="G629" s="899" t="s">
        <v>2509</v>
      </c>
      <c r="H629" s="444">
        <v>1</v>
      </c>
      <c r="I629" s="898" t="s">
        <v>2510</v>
      </c>
      <c r="J629" s="1057" t="s">
        <v>2511</v>
      </c>
      <c r="K629" s="898" t="s">
        <v>395</v>
      </c>
      <c r="L629" s="898" t="s">
        <v>2512</v>
      </c>
      <c r="M629" s="898" t="s">
        <v>2429</v>
      </c>
      <c r="N629" s="898" t="s">
        <v>2513</v>
      </c>
      <c r="O629" s="898" t="s">
        <v>2510</v>
      </c>
      <c r="P629" s="898" t="s">
        <v>256</v>
      </c>
      <c r="Q629" s="898" t="s">
        <v>345</v>
      </c>
      <c r="R629" s="898" t="s">
        <v>265</v>
      </c>
    </row>
    <row r="630" spans="2:18" ht="60">
      <c r="B630" s="683" t="s">
        <v>800</v>
      </c>
      <c r="C630" s="44" t="s">
        <v>801</v>
      </c>
      <c r="D630" s="898" t="s">
        <v>2514</v>
      </c>
      <c r="E630" s="898" t="s">
        <v>2515</v>
      </c>
      <c r="F630" s="898">
        <v>4220015546</v>
      </c>
      <c r="G630" s="898" t="s">
        <v>2516</v>
      </c>
      <c r="H630" s="444">
        <v>1</v>
      </c>
      <c r="I630" s="898" t="s">
        <v>2517</v>
      </c>
      <c r="J630" s="1058" t="s">
        <v>2518</v>
      </c>
      <c r="K630" s="898" t="s">
        <v>395</v>
      </c>
      <c r="L630" s="898" t="s">
        <v>2519</v>
      </c>
      <c r="M630" s="898" t="s">
        <v>2520</v>
      </c>
      <c r="N630" s="898" t="s">
        <v>2521</v>
      </c>
      <c r="O630" s="898" t="s">
        <v>2522</v>
      </c>
      <c r="P630" s="898" t="s">
        <v>256</v>
      </c>
      <c r="Q630" s="898" t="s">
        <v>345</v>
      </c>
      <c r="R630" s="898" t="s">
        <v>265</v>
      </c>
    </row>
    <row r="631" spans="2:18" ht="60">
      <c r="B631" s="866" t="s">
        <v>800</v>
      </c>
      <c r="C631" s="44" t="s">
        <v>801</v>
      </c>
      <c r="D631" s="898" t="s">
        <v>2523</v>
      </c>
      <c r="E631" s="898" t="s">
        <v>2524</v>
      </c>
      <c r="F631" s="898">
        <v>4220015458</v>
      </c>
      <c r="G631" s="898" t="s">
        <v>2525</v>
      </c>
      <c r="H631" s="444">
        <v>1</v>
      </c>
      <c r="I631" s="898" t="s">
        <v>2526</v>
      </c>
      <c r="J631" s="1057" t="s">
        <v>2527</v>
      </c>
      <c r="K631" s="898" t="s">
        <v>4849</v>
      </c>
      <c r="L631" s="898" t="s">
        <v>2528</v>
      </c>
      <c r="M631" s="898" t="s">
        <v>2429</v>
      </c>
      <c r="N631" s="898" t="s">
        <v>2529</v>
      </c>
      <c r="O631" s="898" t="s">
        <v>2526</v>
      </c>
      <c r="P631" s="898" t="s">
        <v>256</v>
      </c>
      <c r="Q631" s="898" t="s">
        <v>416</v>
      </c>
      <c r="R631" s="898" t="s">
        <v>265</v>
      </c>
    </row>
    <row r="632" spans="2:18" ht="60">
      <c r="B632" s="683" t="s">
        <v>800</v>
      </c>
      <c r="C632" s="44" t="s">
        <v>801</v>
      </c>
      <c r="D632" s="898" t="s">
        <v>2530</v>
      </c>
      <c r="E632" s="898" t="s">
        <v>2531</v>
      </c>
      <c r="F632" s="898">
        <v>4217023530</v>
      </c>
      <c r="G632" s="898" t="s">
        <v>2532</v>
      </c>
      <c r="H632" s="444">
        <v>1</v>
      </c>
      <c r="I632" s="898" t="s">
        <v>2533</v>
      </c>
      <c r="J632" s="1058" t="s">
        <v>2534</v>
      </c>
      <c r="K632" s="898" t="s">
        <v>395</v>
      </c>
      <c r="L632" s="898" t="s">
        <v>2535</v>
      </c>
      <c r="M632" s="898" t="s">
        <v>395</v>
      </c>
      <c r="N632" s="898" t="s">
        <v>2536</v>
      </c>
      <c r="O632" s="898" t="s">
        <v>2537</v>
      </c>
      <c r="P632" s="898" t="s">
        <v>256</v>
      </c>
      <c r="Q632" s="898" t="s">
        <v>2538</v>
      </c>
      <c r="R632" s="898" t="s">
        <v>265</v>
      </c>
    </row>
    <row r="633" spans="2:18" ht="60">
      <c r="B633" s="683" t="s">
        <v>800</v>
      </c>
      <c r="C633" s="1060" t="s">
        <v>801</v>
      </c>
      <c r="D633" s="898" t="s">
        <v>2539</v>
      </c>
      <c r="E633" s="898" t="s">
        <v>2540</v>
      </c>
      <c r="F633" s="898">
        <v>4217023709</v>
      </c>
      <c r="G633" s="898" t="s">
        <v>2541</v>
      </c>
      <c r="H633" s="898">
        <v>1</v>
      </c>
      <c r="I633" s="898" t="s">
        <v>2542</v>
      </c>
      <c r="J633" s="1057" t="s">
        <v>2543</v>
      </c>
      <c r="K633" s="898" t="s">
        <v>421</v>
      </c>
      <c r="L633" s="898" t="s">
        <v>2544</v>
      </c>
      <c r="M633" s="898" t="s">
        <v>2545</v>
      </c>
      <c r="N633" s="898" t="s">
        <v>2546</v>
      </c>
      <c r="O633" s="898" t="s">
        <v>2547</v>
      </c>
      <c r="P633" s="898" t="s">
        <v>2548</v>
      </c>
      <c r="Q633" s="898" t="s">
        <v>2538</v>
      </c>
      <c r="R633" s="898" t="s">
        <v>265</v>
      </c>
    </row>
    <row r="634" spans="2:18" ht="60">
      <c r="B634" s="683" t="s">
        <v>800</v>
      </c>
      <c r="C634" s="44" t="s">
        <v>801</v>
      </c>
      <c r="D634" s="898" t="s">
        <v>2549</v>
      </c>
      <c r="E634" s="898" t="s">
        <v>2550</v>
      </c>
      <c r="F634" s="898">
        <v>4217030047</v>
      </c>
      <c r="G634" s="898" t="s">
        <v>2551</v>
      </c>
      <c r="H634" s="898">
        <v>1</v>
      </c>
      <c r="I634" s="898" t="s">
        <v>2552</v>
      </c>
      <c r="J634" s="1058" t="s">
        <v>2553</v>
      </c>
      <c r="K634" s="898" t="s">
        <v>4849</v>
      </c>
      <c r="L634" s="898" t="s">
        <v>2554</v>
      </c>
      <c r="M634" s="898" t="s">
        <v>4849</v>
      </c>
      <c r="N634" s="898" t="s">
        <v>2554</v>
      </c>
      <c r="O634" s="898" t="s">
        <v>2555</v>
      </c>
      <c r="P634" s="898" t="s">
        <v>256</v>
      </c>
      <c r="Q634" s="898" t="s">
        <v>2538</v>
      </c>
      <c r="R634" s="898" t="s">
        <v>265</v>
      </c>
    </row>
    <row r="635" spans="2:18" ht="67.5">
      <c r="B635" s="683" t="s">
        <v>800</v>
      </c>
      <c r="C635" s="44" t="s">
        <v>801</v>
      </c>
      <c r="D635" s="898" t="s">
        <v>2556</v>
      </c>
      <c r="E635" s="898" t="s">
        <v>2557</v>
      </c>
      <c r="F635" s="898">
        <v>4217023787</v>
      </c>
      <c r="G635" s="898" t="s">
        <v>4850</v>
      </c>
      <c r="H635" s="898">
        <v>1</v>
      </c>
      <c r="I635" s="898" t="s">
        <v>2559</v>
      </c>
      <c r="J635" s="1058" t="s">
        <v>2560</v>
      </c>
      <c r="K635" s="898" t="s">
        <v>4849</v>
      </c>
      <c r="L635" s="898" t="s">
        <v>2561</v>
      </c>
      <c r="M635" s="898" t="s">
        <v>4849</v>
      </c>
      <c r="N635" s="898" t="s">
        <v>2561</v>
      </c>
      <c r="O635" s="898" t="s">
        <v>2559</v>
      </c>
      <c r="P635" s="898" t="s">
        <v>256</v>
      </c>
      <c r="Q635" s="898" t="s">
        <v>2538</v>
      </c>
      <c r="R635" s="898" t="s">
        <v>265</v>
      </c>
    </row>
    <row r="636" spans="2:18" ht="60">
      <c r="B636" s="866" t="s">
        <v>800</v>
      </c>
      <c r="C636" s="1060" t="s">
        <v>801</v>
      </c>
      <c r="D636" s="898" t="s">
        <v>2562</v>
      </c>
      <c r="E636" s="898" t="s">
        <v>2563</v>
      </c>
      <c r="F636" s="898">
        <v>4217032076</v>
      </c>
      <c r="G636" s="898" t="s">
        <v>2564</v>
      </c>
      <c r="H636" s="898">
        <v>1</v>
      </c>
      <c r="I636" s="898" t="s">
        <v>2565</v>
      </c>
      <c r="J636" s="1058" t="s">
        <v>2566</v>
      </c>
      <c r="K636" s="898" t="s">
        <v>4849</v>
      </c>
      <c r="L636" s="898" t="s">
        <v>4851</v>
      </c>
      <c r="M636" s="898" t="s">
        <v>4849</v>
      </c>
      <c r="N636" s="898" t="s">
        <v>2568</v>
      </c>
      <c r="O636" s="898" t="s">
        <v>2569</v>
      </c>
      <c r="P636" s="898" t="s">
        <v>2548</v>
      </c>
      <c r="Q636" s="898" t="s">
        <v>2538</v>
      </c>
      <c r="R636" s="898" t="s">
        <v>265</v>
      </c>
    </row>
    <row r="637" spans="2:18" ht="67.5">
      <c r="B637" s="683" t="s">
        <v>800</v>
      </c>
      <c r="C637" s="44" t="s">
        <v>801</v>
      </c>
      <c r="D637" s="117" t="s">
        <v>2570</v>
      </c>
      <c r="E637" s="898" t="s">
        <v>2571</v>
      </c>
      <c r="F637" s="898">
        <v>4217023762</v>
      </c>
      <c r="G637" s="898" t="s">
        <v>2572</v>
      </c>
      <c r="H637" s="898">
        <v>1</v>
      </c>
      <c r="I637" s="898" t="s">
        <v>2573</v>
      </c>
      <c r="J637" s="1057" t="s">
        <v>2574</v>
      </c>
      <c r="K637" s="898" t="s">
        <v>395</v>
      </c>
      <c r="L637" s="898" t="s">
        <v>2575</v>
      </c>
      <c r="M637" s="898" t="s">
        <v>395</v>
      </c>
      <c r="N637" s="898" t="s">
        <v>2575</v>
      </c>
      <c r="O637" s="898" t="s">
        <v>2576</v>
      </c>
      <c r="P637" s="898" t="s">
        <v>256</v>
      </c>
      <c r="Q637" s="898" t="s">
        <v>266</v>
      </c>
      <c r="R637" s="898" t="s">
        <v>1649</v>
      </c>
    </row>
    <row r="638" spans="2:18" ht="67.5">
      <c r="B638" s="866" t="s">
        <v>800</v>
      </c>
      <c r="C638" s="44" t="s">
        <v>801</v>
      </c>
      <c r="D638" s="117" t="s">
        <v>2577</v>
      </c>
      <c r="E638" s="898" t="s">
        <v>2578</v>
      </c>
      <c r="F638" s="898">
        <v>4217023353</v>
      </c>
      <c r="G638" s="898" t="s">
        <v>2579</v>
      </c>
      <c r="H638" s="898">
        <v>1</v>
      </c>
      <c r="I638" s="898" t="s">
        <v>2580</v>
      </c>
      <c r="J638" s="1057" t="s">
        <v>2581</v>
      </c>
      <c r="K638" s="898" t="s">
        <v>395</v>
      </c>
      <c r="L638" s="898" t="s">
        <v>2582</v>
      </c>
      <c r="M638" s="898" t="s">
        <v>2583</v>
      </c>
      <c r="N638" s="898" t="s">
        <v>2584</v>
      </c>
      <c r="O638" s="898" t="s">
        <v>2580</v>
      </c>
      <c r="P638" s="898" t="s">
        <v>256</v>
      </c>
      <c r="Q638" s="898" t="s">
        <v>266</v>
      </c>
      <c r="R638" s="898" t="s">
        <v>1649</v>
      </c>
    </row>
    <row r="639" spans="2:18" ht="60">
      <c r="B639" s="683" t="s">
        <v>800</v>
      </c>
      <c r="C639" s="44" t="s">
        <v>801</v>
      </c>
      <c r="D639" s="117" t="s">
        <v>2585</v>
      </c>
      <c r="E639" s="898" t="s">
        <v>2586</v>
      </c>
      <c r="F639" s="898">
        <v>4217042910</v>
      </c>
      <c r="G639" s="898" t="s">
        <v>2587</v>
      </c>
      <c r="H639" s="898">
        <v>1</v>
      </c>
      <c r="I639" s="898" t="s">
        <v>2588</v>
      </c>
      <c r="J639" s="1057" t="s">
        <v>2589</v>
      </c>
      <c r="K639" s="898" t="s">
        <v>395</v>
      </c>
      <c r="L639" s="898" t="s">
        <v>2590</v>
      </c>
      <c r="M639" s="898" t="s">
        <v>2591</v>
      </c>
      <c r="N639" s="898" t="s">
        <v>2592</v>
      </c>
      <c r="O639" s="898" t="s">
        <v>2588</v>
      </c>
      <c r="P639" s="898" t="s">
        <v>256</v>
      </c>
      <c r="Q639" s="898" t="s">
        <v>266</v>
      </c>
      <c r="R639" s="898" t="s">
        <v>1649</v>
      </c>
    </row>
    <row r="640" spans="2:18" ht="60">
      <c r="B640" s="683" t="s">
        <v>800</v>
      </c>
      <c r="C640" s="44" t="s">
        <v>801</v>
      </c>
      <c r="D640" s="898" t="s">
        <v>2593</v>
      </c>
      <c r="E640" s="898" t="s">
        <v>2594</v>
      </c>
      <c r="F640" s="898">
        <v>4217023441</v>
      </c>
      <c r="G640" s="898" t="s">
        <v>2595</v>
      </c>
      <c r="H640" s="898">
        <v>1</v>
      </c>
      <c r="I640" s="898" t="s">
        <v>2596</v>
      </c>
      <c r="J640" s="1057" t="s">
        <v>2597</v>
      </c>
      <c r="K640" s="898" t="s">
        <v>4849</v>
      </c>
      <c r="L640" s="898" t="s">
        <v>2598</v>
      </c>
      <c r="M640" s="898" t="s">
        <v>4849</v>
      </c>
      <c r="N640" s="898" t="s">
        <v>2598</v>
      </c>
      <c r="O640" s="898" t="s">
        <v>2596</v>
      </c>
      <c r="P640" s="898" t="s">
        <v>256</v>
      </c>
      <c r="Q640" s="898" t="s">
        <v>266</v>
      </c>
      <c r="R640" s="898" t="s">
        <v>1649</v>
      </c>
    </row>
    <row r="641" spans="2:18" ht="60">
      <c r="B641" s="683" t="s">
        <v>800</v>
      </c>
      <c r="C641" s="44" t="s">
        <v>801</v>
      </c>
      <c r="D641" s="898" t="s">
        <v>2599</v>
      </c>
      <c r="E641" s="898" t="s">
        <v>2600</v>
      </c>
      <c r="F641" s="898">
        <v>4217030142</v>
      </c>
      <c r="G641" s="898" t="s">
        <v>2601</v>
      </c>
      <c r="H641" s="898">
        <v>1</v>
      </c>
      <c r="I641" s="898" t="s">
        <v>2602</v>
      </c>
      <c r="J641" s="1057" t="s">
        <v>2603</v>
      </c>
      <c r="K641" s="898" t="s">
        <v>4849</v>
      </c>
      <c r="L641" s="898" t="s">
        <v>2604</v>
      </c>
      <c r="M641" s="898" t="s">
        <v>1411</v>
      </c>
      <c r="N641" s="898" t="s">
        <v>2605</v>
      </c>
      <c r="O641" s="898" t="s">
        <v>2602</v>
      </c>
      <c r="P641" s="898" t="s">
        <v>256</v>
      </c>
      <c r="Q641" s="898" t="s">
        <v>266</v>
      </c>
      <c r="R641" s="898" t="s">
        <v>1649</v>
      </c>
    </row>
    <row r="642" spans="2:18" ht="60">
      <c r="B642" s="683" t="s">
        <v>800</v>
      </c>
      <c r="C642" s="44" t="s">
        <v>801</v>
      </c>
      <c r="D642" s="898" t="s">
        <v>2606</v>
      </c>
      <c r="E642" s="898" t="s">
        <v>2607</v>
      </c>
      <c r="F642" s="898">
        <v>4217029556</v>
      </c>
      <c r="G642" s="898" t="s">
        <v>2608</v>
      </c>
      <c r="H642" s="898">
        <v>1</v>
      </c>
      <c r="I642" s="898" t="s">
        <v>2609</v>
      </c>
      <c r="J642" s="1057" t="s">
        <v>2610</v>
      </c>
      <c r="K642" s="898" t="s">
        <v>4849</v>
      </c>
      <c r="L642" s="898" t="s">
        <v>2611</v>
      </c>
      <c r="M642" s="898" t="s">
        <v>1498</v>
      </c>
      <c r="N642" s="898" t="s">
        <v>2612</v>
      </c>
      <c r="O642" s="898" t="s">
        <v>2609</v>
      </c>
      <c r="P642" s="898" t="s">
        <v>256</v>
      </c>
      <c r="Q642" s="898" t="s">
        <v>266</v>
      </c>
      <c r="R642" s="898" t="s">
        <v>1649</v>
      </c>
    </row>
    <row r="644" spans="2:18">
      <c r="B644" s="158">
        <v>312</v>
      </c>
    </row>
  </sheetData>
  <autoFilter ref="A7:R350">
    <filterColumn colId="16">
      <filters>
        <filter val="закупки размещает Заказчик"/>
        <filter val="работают по 223 фз самостоятельно"/>
        <filter val="самостоятельно"/>
      </filters>
    </filterColumn>
  </autoFilter>
  <mergeCells count="53">
    <mergeCell ref="A19:A21"/>
    <mergeCell ref="A29:A30"/>
    <mergeCell ref="L362:L363"/>
    <mergeCell ref="P362:P363"/>
    <mergeCell ref="Q362:Q363"/>
    <mergeCell ref="R362:R363"/>
    <mergeCell ref="G362:G363"/>
    <mergeCell ref="H362:H363"/>
    <mergeCell ref="I362:I363"/>
    <mergeCell ref="J362:J363"/>
    <mergeCell ref="K362:K363"/>
    <mergeCell ref="B362:B365"/>
    <mergeCell ref="C362:C363"/>
    <mergeCell ref="D362:D363"/>
    <mergeCell ref="E362:E363"/>
    <mergeCell ref="F362:F363"/>
    <mergeCell ref="R19:R22"/>
    <mergeCell ref="M19:M22"/>
    <mergeCell ref="N19:N22"/>
    <mergeCell ref="O19:O22"/>
    <mergeCell ref="P19:P22"/>
    <mergeCell ref="Q19:Q22"/>
    <mergeCell ref="B3:L3"/>
    <mergeCell ref="E4:K4"/>
    <mergeCell ref="B5:L5"/>
    <mergeCell ref="B19:B22"/>
    <mergeCell ref="C19:C22"/>
    <mergeCell ref="D19:D22"/>
    <mergeCell ref="E19:E22"/>
    <mergeCell ref="F19:F22"/>
    <mergeCell ref="G19:G22"/>
    <mergeCell ref="H19:H22"/>
    <mergeCell ref="I19:I22"/>
    <mergeCell ref="J19:J22"/>
    <mergeCell ref="K19:K22"/>
    <mergeCell ref="L19:L22"/>
    <mergeCell ref="B29:B33"/>
    <mergeCell ref="C29:C33"/>
    <mergeCell ref="D29:D33"/>
    <mergeCell ref="E29:E33"/>
    <mergeCell ref="F29:F33"/>
    <mergeCell ref="G29:G33"/>
    <mergeCell ref="H29:H33"/>
    <mergeCell ref="I29:I33"/>
    <mergeCell ref="J29:J33"/>
    <mergeCell ref="K29:K33"/>
    <mergeCell ref="Q29:Q33"/>
    <mergeCell ref="R29:R33"/>
    <mergeCell ref="L29:L33"/>
    <mergeCell ref="M29:M33"/>
    <mergeCell ref="N29:N33"/>
    <mergeCell ref="O29:O33"/>
    <mergeCell ref="P29:P33"/>
  </mergeCells>
  <hyperlinks>
    <hyperlink ref="J12" r:id="rId1"/>
    <hyperlink ref="L13" r:id="rId2" display="zav_org@admnkz.info"/>
    <hyperlink ref="J13" r:id="rId3"/>
    <hyperlink ref="J14" r:id="rId4"/>
    <hyperlink ref="J66" r:id="rId5"/>
    <hyperlink ref="J67" r:id="rId6"/>
    <hyperlink ref="J75" r:id="rId7" display="kuz_priem@admnkz.info$ "/>
    <hyperlink ref="J31" r:id="rId8" display="zakupki@ksz-nk.ru"/>
    <hyperlink ref="J32" r:id="rId9" display="muslimova_80@mail.ru"/>
    <hyperlink ref="J35" r:id="rId10"/>
    <hyperlink ref="J36" r:id="rId11"/>
    <hyperlink ref="J38" r:id="rId12"/>
    <hyperlink ref="J39" r:id="rId13"/>
    <hyperlink ref="J41" r:id="rId14"/>
    <hyperlink ref="J42" r:id="rId15"/>
    <hyperlink ref="J125" r:id="rId16" display="mailto:detskiysad261@rambler.ru"/>
    <hyperlink ref="J101" r:id="rId17"/>
    <hyperlink ref="J118" r:id="rId18"/>
    <hyperlink ref="J90" r:id="rId19" display="mid:ds.54@yandex.ru"/>
    <hyperlink ref="J142" r:id="rId20"/>
    <hyperlink ref="J150" r:id="rId21"/>
    <hyperlink ref="J152" r:id="rId22"/>
    <hyperlink ref="J153" r:id="rId23"/>
    <hyperlink ref="J155" r:id="rId24" display="mailto:volodina_op@mail.ru"/>
    <hyperlink ref="J156" r:id="rId25" display="mailto:welcom61@mail.ru"/>
    <hyperlink ref="J157" r:id="rId26" display="mailto:mdoy632010@yandex.ru"/>
    <hyperlink ref="J158" r:id="rId27" display="mailto:d-s64@yandex.ru"/>
    <hyperlink ref="J161" r:id="rId28" display="mailto:podsnejnik69@mail.ru"/>
    <hyperlink ref="J162" r:id="rId29" display="mailto:mdou91@mail.ru"/>
    <hyperlink ref="J163" r:id="rId30" display="mailto:ya.mdou103@yandex.ru"/>
    <hyperlink ref="J164" r:id="rId31" display="mailto:detsad117@yandex.ru"/>
    <hyperlink ref="J165" r:id="rId32" display="mailto:doy-128@mail.ru"/>
    <hyperlink ref="J167" r:id="rId33" display="mailto:detsad156@yandex.ru"/>
    <hyperlink ref="J166" r:id="rId34" display="mailto:mdou147nvkz@yandex.ru"/>
    <hyperlink ref="J168" r:id="rId35" display="mailto:dou157@yandex.ru"/>
    <hyperlink ref="J169" r:id="rId36" display="mailto:sad_166@mail.ru"/>
    <hyperlink ref="J170" r:id="rId37" display="mailto:korablik168@mail.ru"/>
    <hyperlink ref="J171" r:id="rId38" display="mailto:det.sad-169@mail.ru"/>
    <hyperlink ref="J172" r:id="rId39" display="mailto:bobkova173@mail.ru"/>
    <hyperlink ref="J173" r:id="rId40" display="mailto:mdoy177@yandex.ru"/>
    <hyperlink ref="J174" r:id="rId41" display="mailto:mbdoy184@yandex.ru"/>
    <hyperlink ref="J175" r:id="rId42" display="mailto:detsad185@mail.ru"/>
    <hyperlink ref="J176" r:id="rId43" display="mailto:kindergarden193@mail.ru"/>
    <hyperlink ref="J177" r:id="rId44" display="mailto:detsad194@yandex.ru"/>
    <hyperlink ref="J178" r:id="rId45" display="mailto:detsad195@yandex.ru"/>
    <hyperlink ref="J179" r:id="rId46" display="mailto:teremok198@mail.ru"/>
    <hyperlink ref="J180" r:id="rId47" display="mailto:det_sad204@mail.ru"/>
    <hyperlink ref="J181" r:id="rId48" display="mailto:sibirochka207@yandex.ru"/>
    <hyperlink ref="J182" r:id="rId49" display="mailto:nezavitin@gmail.com"/>
    <hyperlink ref="J183" r:id="rId50" display="mailto:d-s-219@mail.ru"/>
    <hyperlink ref="J184" r:id="rId51" display="mailto:det_sad_221@mail.ru"/>
    <hyperlink ref="J185" r:id="rId52" display="mailto:teremok272@mail.ru"/>
    <hyperlink ref="J186" r:id="rId53" display="mailto:school5-nvkz@rambler.ru"/>
    <hyperlink ref="J187" r:id="rId54" display="mailto:wsh-17@mail.ru"/>
    <hyperlink ref="J188" r:id="rId55" display="mailto:sh18nvkz@yandex.ru"/>
    <hyperlink ref="J189" r:id="rId56" display="mailto:samsung_52a@mail.ru"/>
    <hyperlink ref="J190" r:id="rId57" display="mailto:school_3300@mail.ru"/>
    <hyperlink ref="J191" r:id="rId58" display="mailto:licey35@ngs.ru"/>
    <hyperlink ref="J192" r:id="rId59" display="mailto:sc46@bk.ru"/>
    <hyperlink ref="J193" r:id="rId60" display="mailto:shkolabv49@yandex.ru"/>
    <hyperlink ref="J194" r:id="rId61" display="mailto:school79nvk@mail.ru"/>
    <hyperlink ref="J195" r:id="rId62" display="mailto:ru892007@rambler.ru"/>
    <hyperlink ref="J196" r:id="rId63" display="mailto:school93nvkz@mail.ru"/>
    <hyperlink ref="J197" r:id="rId64" display="mailto:moy_102@mail.ru"/>
    <hyperlink ref="J198" r:id="rId65" display="mailto:ddt4_nkz@mail.ru"/>
    <hyperlink ref="J199" r:id="rId66" display="mailto:syn2-nk@mail.ru"/>
    <hyperlink ref="J200" r:id="rId67" display="mailto:dussh-3nvkz@mail.ru"/>
    <hyperlink ref="J201" r:id="rId68" display="mailto:cttmeridian@yandex.ru"/>
    <hyperlink ref="J202" r:id="rId69" display="mailto:krepish-nvkz@yandex.ru"/>
    <hyperlink ref="J234" r:id="rId70"/>
    <hyperlink ref="J235" r:id="rId71"/>
    <hyperlink ref="J241" r:id="rId72"/>
    <hyperlink ref="J239" r:id="rId73"/>
    <hyperlink ref="J240" r:id="rId74"/>
    <hyperlink ref="J237" r:id="rId75"/>
    <hyperlink ref="J238" r:id="rId76"/>
    <hyperlink ref="J245" r:id="rId77"/>
    <hyperlink ref="J246" r:id="rId78"/>
    <hyperlink ref="J244" r:id="rId79"/>
    <hyperlink ref="J247" r:id="rId80"/>
    <hyperlink ref="J252" r:id="rId81"/>
    <hyperlink ref="J249" r:id="rId82"/>
    <hyperlink ref="J250" r:id="rId83"/>
    <hyperlink ref="J251" r:id="rId84"/>
    <hyperlink ref="J254" r:id="rId85"/>
    <hyperlink ref="J259" r:id="rId86"/>
    <hyperlink ref="J265" r:id="rId87"/>
    <hyperlink ref="J236" r:id="rId88"/>
    <hyperlink ref="J283" r:id="rId89"/>
    <hyperlink ref="J286" r:id="rId90"/>
    <hyperlink ref="J285" r:id="rId91"/>
    <hyperlink ref="J266" r:id="rId92"/>
    <hyperlink ref="J267" r:id="rId93"/>
    <hyperlink ref="J268" r:id="rId94"/>
    <hyperlink ref="J269" r:id="rId95"/>
    <hyperlink ref="J270" r:id="rId96"/>
    <hyperlink ref="J271" r:id="rId97"/>
    <hyperlink ref="J272" r:id="rId98"/>
    <hyperlink ref="J273" r:id="rId99"/>
    <hyperlink ref="J274" r:id="rId100"/>
    <hyperlink ref="J275" r:id="rId101"/>
    <hyperlink ref="J276" r:id="rId102"/>
    <hyperlink ref="J277" r:id="rId103"/>
    <hyperlink ref="J278" r:id="rId104"/>
    <hyperlink ref="J279" r:id="rId105"/>
    <hyperlink ref="J280" r:id="rId106"/>
    <hyperlink ref="J281" r:id="rId107"/>
    <hyperlink ref="J282" r:id="rId108"/>
    <hyperlink ref="J284" r:id="rId109"/>
    <hyperlink ref="J287" r:id="rId110"/>
    <hyperlink ref="J291" r:id="rId111"/>
    <hyperlink ref="J290" r:id="rId112"/>
    <hyperlink ref="J289" r:id="rId113"/>
    <hyperlink ref="J292" r:id="rId114"/>
    <hyperlink ref="J293" r:id="rId115"/>
    <hyperlink ref="J317" r:id="rId116"/>
    <hyperlink ref="J306" r:id="rId117"/>
    <hyperlink ref="J319" r:id="rId118"/>
    <hyperlink ref="J324" r:id="rId119"/>
    <hyperlink ref="J325" r:id="rId120"/>
    <hyperlink ref="J326" r:id="rId121"/>
    <hyperlink ref="J327" r:id="rId122"/>
    <hyperlink ref="J328" r:id="rId123"/>
    <hyperlink ref="J329" r:id="rId124"/>
    <hyperlink ref="J330" r:id="rId125"/>
    <hyperlink ref="J331" r:id="rId126"/>
    <hyperlink ref="J332" r:id="rId127"/>
    <hyperlink ref="J333" r:id="rId128"/>
    <hyperlink ref="J334" r:id="rId129"/>
    <hyperlink ref="J335" r:id="rId130"/>
    <hyperlink ref="J336" r:id="rId131"/>
    <hyperlink ref="J337" r:id="rId132"/>
    <hyperlink ref="J338" r:id="rId133"/>
    <hyperlink ref="J339" r:id="rId134"/>
    <hyperlink ref="J340" r:id="rId135"/>
    <hyperlink ref="J342" r:id="rId136"/>
    <hyperlink ref="J343" r:id="rId137"/>
    <hyperlink ref="J341" r:id="rId138"/>
    <hyperlink ref="J344" r:id="rId139"/>
    <hyperlink ref="J345" r:id="rId140"/>
    <hyperlink ref="J346" r:id="rId141"/>
    <hyperlink ref="J347" r:id="rId142"/>
    <hyperlink ref="J348" r:id="rId143"/>
    <hyperlink ref="J349" r:id="rId144"/>
    <hyperlink ref="J350" r:id="rId145"/>
    <hyperlink ref="J44" r:id="rId146"/>
    <hyperlink ref="J58" r:id="rId147"/>
    <hyperlink ref="J60" r:id="rId148"/>
    <hyperlink ref="J62" r:id="rId149"/>
    <hyperlink ref="J64" r:id="rId150"/>
    <hyperlink ref="J61" r:id="rId151"/>
    <hyperlink ref="J15" r:id="rId152"/>
    <hyperlink ref="J17" r:id="rId153"/>
    <hyperlink ref="L16" r:id="rId154" display="zav_org@admnkz.info"/>
    <hyperlink ref="J16" r:id="rId155"/>
    <hyperlink ref="J25" r:id="rId156"/>
    <hyperlink ref="J43" r:id="rId157"/>
    <hyperlink ref="J45" r:id="rId158"/>
    <hyperlink ref="J46" r:id="rId159"/>
    <hyperlink ref="J49" r:id="rId160"/>
    <hyperlink ref="J50" r:id="rId161"/>
    <hyperlink ref="J52" r:id="rId162"/>
    <hyperlink ref="J53" r:id="rId163"/>
    <hyperlink ref="J55" r:id="rId164"/>
    <hyperlink ref="J56" r:id="rId165"/>
    <hyperlink ref="J57" r:id="rId166"/>
    <hyperlink ref="J104" r:id="rId167"/>
    <hyperlink ref="J160" r:id="rId168"/>
    <hyperlink ref="J295" r:id="rId169"/>
    <hyperlink ref="J361" r:id="rId170"/>
    <hyperlink ref="J362" r:id="rId171"/>
    <hyperlink ref="J365" r:id="rId172"/>
    <hyperlink ref="J366" r:id="rId173"/>
    <hyperlink ref="J367" r:id="rId174"/>
    <hyperlink ref="J368" r:id="rId175" display="mailto:volodina_op@mail.ru"/>
    <hyperlink ref="J369" r:id="rId176" display="mailto:welcom61@mail.ru"/>
    <hyperlink ref="J370" r:id="rId177" display="mailto:mdoy632010@yandex.ru"/>
    <hyperlink ref="J371" r:id="rId178" display="mailto:d-s64@yandex.ru"/>
    <hyperlink ref="J373" r:id="rId179" display="mailto:nkzdetsad76@yandex.ru"/>
    <hyperlink ref="J374" r:id="rId180" display="mailto:podsnejnik69@mail.ru"/>
    <hyperlink ref="J375" r:id="rId181" display="mailto:mdou91@mail.ru"/>
    <hyperlink ref="J376" r:id="rId182" display="mailto:ya.mdou103@yandex.ru"/>
    <hyperlink ref="J377" r:id="rId183" display="mailto:detsad117@yandex.ru"/>
    <hyperlink ref="J378" r:id="rId184" display="mailto:doy-128@mail.ru"/>
    <hyperlink ref="J380" r:id="rId185" display="mailto:detsad156@yandex.ru"/>
    <hyperlink ref="J379" r:id="rId186" display="mailto:mdou147nvkz@yandex.ru"/>
    <hyperlink ref="J381" r:id="rId187" display="mailto:dou157@yandex.ru"/>
    <hyperlink ref="J382" r:id="rId188" display="mailto:sad_166@mail.ru"/>
    <hyperlink ref="J383" r:id="rId189" display="mailto:korablik168@mail.ru"/>
    <hyperlink ref="J384" r:id="rId190" display="mailto:det.sad-169@mail.ru"/>
    <hyperlink ref="J385" r:id="rId191" display="mailto:bobkova173@mail.ru"/>
    <hyperlink ref="J386" r:id="rId192" display="mailto:mdoy177@yandex.ru"/>
    <hyperlink ref="J387" r:id="rId193" display="mailto:mbdoy184@yandex.ru"/>
    <hyperlink ref="J388" r:id="rId194" display="mailto:detsad185@mail.ru"/>
    <hyperlink ref="J389" r:id="rId195" display="mailto:kindergarden193@mail.ru"/>
    <hyperlink ref="J390" r:id="rId196" display="mailto:detsad194@yandex.ru"/>
    <hyperlink ref="J391" r:id="rId197" display="mailto:detsad195@yandex.ru"/>
    <hyperlink ref="J392" r:id="rId198" display="mailto:teremok198@mail.ru"/>
    <hyperlink ref="J393" r:id="rId199" display="mailto:det_sad204@mail.ru"/>
    <hyperlink ref="J394" r:id="rId200" display="mailto:sibirochka207@yandex.ru"/>
    <hyperlink ref="J395" r:id="rId201" display="mailto:nezavitin@gmail.com"/>
    <hyperlink ref="J396" r:id="rId202" display="mailto:d-s-219@mail.ru"/>
    <hyperlink ref="J397" r:id="rId203" display="mailto:det_sad_221@mail.ru"/>
    <hyperlink ref="J398" r:id="rId204" display="mailto:teremok272@mail.ru"/>
    <hyperlink ref="J399" r:id="rId205" display="mailto:school5-nvkz@rambler.ru"/>
    <hyperlink ref="J400" r:id="rId206" display="mailto:sh18nvkz@yandex.ru"/>
    <hyperlink ref="J401" r:id="rId207" display="mailto:samsung_52a@mail.ru"/>
    <hyperlink ref="J402" r:id="rId208" display="mailto:school_3300@mail.ru"/>
    <hyperlink ref="J403" r:id="rId209" display="mailto:licey35@ngs.ru"/>
    <hyperlink ref="J404" r:id="rId210" display="mailto:sc46@bk.ru"/>
    <hyperlink ref="J405" r:id="rId211" display="mailto:shkolabv49@yandex.ru"/>
    <hyperlink ref="J406" r:id="rId212" display="mailto:school79nvk@mail.ru"/>
    <hyperlink ref="J408" r:id="rId213" display="mailto:ru892007@rambler.ru"/>
    <hyperlink ref="J409" r:id="rId214" display="mailto:school93nvkz@mail.ru"/>
    <hyperlink ref="J410" r:id="rId215" display="mailto:moy_102@mail.ru"/>
    <hyperlink ref="J411" r:id="rId216" display="mailto:ddt4_nkz@mail.ru"/>
    <hyperlink ref="J412" r:id="rId217" display="mailto:syn2-nk@mail.ru"/>
    <hyperlink ref="J413" r:id="rId218" display="mailto:dussh-3nvkz@mail.ru"/>
    <hyperlink ref="J414" r:id="rId219" display="mailto:cttmeridian@yandex.ru"/>
    <hyperlink ref="J415" r:id="rId220" display="mailto:krepish-nvkz@yandex.ru"/>
    <hyperlink ref="J372" r:id="rId221" display="mailto:dou65_nkz@mail.ru"/>
    <hyperlink ref="J447" r:id="rId222"/>
    <hyperlink ref="J407" r:id="rId223"/>
    <hyperlink ref="J465" r:id="rId224"/>
    <hyperlink ref="J468" r:id="rId225"/>
    <hyperlink ref="J467" r:id="rId226"/>
    <hyperlink ref="J448" r:id="rId227"/>
    <hyperlink ref="J449" r:id="rId228"/>
    <hyperlink ref="J450" r:id="rId229"/>
    <hyperlink ref="J451" r:id="rId230"/>
    <hyperlink ref="J452" r:id="rId231"/>
    <hyperlink ref="J453" r:id="rId232"/>
    <hyperlink ref="J454" r:id="rId233"/>
    <hyperlink ref="J455" r:id="rId234"/>
    <hyperlink ref="J456" r:id="rId235"/>
    <hyperlink ref="J457" r:id="rId236"/>
    <hyperlink ref="J458" r:id="rId237"/>
    <hyperlink ref="J459" r:id="rId238"/>
    <hyperlink ref="J460" r:id="rId239"/>
    <hyperlink ref="J461" r:id="rId240"/>
    <hyperlink ref="J462" r:id="rId241"/>
    <hyperlink ref="J463" r:id="rId242"/>
    <hyperlink ref="J464" r:id="rId243"/>
    <hyperlink ref="J466" r:id="rId244"/>
    <hyperlink ref="J469" r:id="rId245"/>
    <hyperlink ref="J473" r:id="rId246"/>
    <hyperlink ref="J472" r:id="rId247"/>
    <hyperlink ref="J471" r:id="rId248"/>
    <hyperlink ref="J474" r:id="rId249"/>
    <hyperlink ref="J475" r:id="rId250"/>
    <hyperlink ref="J476" r:id="rId251"/>
    <hyperlink ref="J478" r:id="rId252"/>
    <hyperlink ref="J479" r:id="rId253"/>
    <hyperlink ref="J480" r:id="rId254"/>
    <hyperlink ref="J500" r:id="rId255"/>
    <hyperlink ref="J489" r:id="rId256"/>
    <hyperlink ref="J549" r:id="rId257" display="mailto:detskiysad261@rambler.ru"/>
    <hyperlink ref="J525" r:id="rId258"/>
    <hyperlink ref="J542" r:id="rId259"/>
    <hyperlink ref="J514" r:id="rId260" display="mid:ds.54@yandex.ru"/>
    <hyperlink ref="J566" r:id="rId261"/>
    <hyperlink ref="J574" r:id="rId262"/>
    <hyperlink ref="J576" r:id="rId263"/>
    <hyperlink ref="J577" r:id="rId264"/>
    <hyperlink ref="J528" r:id="rId265"/>
    <hyperlink ref="J579" r:id="rId266"/>
    <hyperlink ref="J585" r:id="rId267"/>
    <hyperlink ref="J583" r:id="rId268"/>
    <hyperlink ref="J584" r:id="rId269"/>
    <hyperlink ref="J581" r:id="rId270"/>
    <hyperlink ref="J582" r:id="rId271"/>
    <hyperlink ref="J589" r:id="rId272"/>
    <hyperlink ref="J590" r:id="rId273"/>
    <hyperlink ref="J588" r:id="rId274"/>
    <hyperlink ref="J591" r:id="rId275"/>
    <hyperlink ref="J596" r:id="rId276"/>
    <hyperlink ref="J593" r:id="rId277"/>
    <hyperlink ref="J594" r:id="rId278"/>
    <hyperlink ref="J595" r:id="rId279"/>
    <hyperlink ref="J598" r:id="rId280"/>
    <hyperlink ref="J603" r:id="rId281"/>
    <hyperlink ref="J609" r:id="rId282"/>
    <hyperlink ref="J580" r:id="rId283"/>
    <hyperlink ref="J611" r:id="rId284"/>
    <hyperlink ref="J616" r:id="rId285"/>
    <hyperlink ref="J617" r:id="rId286"/>
    <hyperlink ref="J618" r:id="rId287"/>
    <hyperlink ref="J619" r:id="rId288"/>
    <hyperlink ref="J620" r:id="rId289"/>
    <hyperlink ref="J621" r:id="rId290"/>
    <hyperlink ref="J622" r:id="rId291"/>
    <hyperlink ref="J623" r:id="rId292"/>
    <hyperlink ref="J624" r:id="rId293"/>
    <hyperlink ref="J625" r:id="rId294"/>
    <hyperlink ref="J626" r:id="rId295"/>
    <hyperlink ref="J627" r:id="rId296"/>
    <hyperlink ref="J628" r:id="rId297"/>
    <hyperlink ref="J629" r:id="rId298"/>
    <hyperlink ref="J630" r:id="rId299"/>
    <hyperlink ref="J631" r:id="rId300"/>
    <hyperlink ref="J632" r:id="rId301"/>
    <hyperlink ref="J634" r:id="rId302"/>
    <hyperlink ref="J635" r:id="rId303"/>
    <hyperlink ref="J633" r:id="rId304"/>
    <hyperlink ref="J636" r:id="rId305"/>
    <hyperlink ref="J637" r:id="rId306"/>
    <hyperlink ref="J638" r:id="rId307"/>
    <hyperlink ref="J639" r:id="rId308"/>
    <hyperlink ref="J640" r:id="rId309"/>
    <hyperlink ref="J641" r:id="rId310"/>
    <hyperlink ref="J642" r:id="rId311"/>
    <hyperlink ref="J19" r:id="rId312"/>
  </hyperlinks>
  <printOptions horizontalCentered="1"/>
  <pageMargins left="0.31496062992125984" right="0.31496062992125984" top="0.74803149606299213" bottom="0.74803149606299213" header="0.31496062992125984" footer="0.31496062992125984"/>
  <pageSetup paperSize="9" scale="45" fitToHeight="100" orientation="landscape" r:id="rId313"/>
  <legacyDrawing r:id="rId314"/>
</worksheet>
</file>

<file path=xl/worksheets/sheet7.xml><?xml version="1.0" encoding="utf-8"?>
<worksheet xmlns="http://schemas.openxmlformats.org/spreadsheetml/2006/main" xmlns:r="http://schemas.openxmlformats.org/officeDocument/2006/relationships">
  <sheetPr codeName="Лист7">
    <tabColor rgb="FF92D050"/>
    <pageSetUpPr fitToPage="1"/>
  </sheetPr>
  <dimension ref="A1:H22"/>
  <sheetViews>
    <sheetView workbookViewId="0">
      <selection activeCell="F10" sqref="F10"/>
    </sheetView>
  </sheetViews>
  <sheetFormatPr defaultRowHeight="12.75"/>
  <cols>
    <col min="1" max="1" width="4.85546875" customWidth="1"/>
    <col min="2" max="2" width="22.5703125" customWidth="1"/>
    <col min="3" max="3" width="16" customWidth="1"/>
    <col min="4" max="4" width="9.85546875" customWidth="1"/>
    <col min="5" max="5" width="38.28515625" customWidth="1"/>
    <col min="6" max="7" width="20.7109375" customWidth="1"/>
    <col min="8" max="8" width="16" customWidth="1"/>
    <col min="257" max="257" width="4.85546875" customWidth="1"/>
    <col min="258" max="258" width="22.5703125" customWidth="1"/>
    <col min="259" max="259" width="16" customWidth="1"/>
    <col min="260" max="260" width="9.85546875" customWidth="1"/>
    <col min="261" max="261" width="38.28515625" customWidth="1"/>
    <col min="262" max="263" width="20.7109375" customWidth="1"/>
    <col min="264" max="264" width="16" customWidth="1"/>
    <col min="513" max="513" width="4.85546875" customWidth="1"/>
    <col min="514" max="514" width="22.5703125" customWidth="1"/>
    <col min="515" max="515" width="16" customWidth="1"/>
    <col min="516" max="516" width="9.85546875" customWidth="1"/>
    <col min="517" max="517" width="38.28515625" customWidth="1"/>
    <col min="518" max="519" width="20.7109375" customWidth="1"/>
    <col min="520" max="520" width="16" customWidth="1"/>
    <col min="769" max="769" width="4.85546875" customWidth="1"/>
    <col min="770" max="770" width="22.5703125" customWidth="1"/>
    <col min="771" max="771" width="16" customWidth="1"/>
    <col min="772" max="772" width="9.85546875" customWidth="1"/>
    <col min="773" max="773" width="38.28515625" customWidth="1"/>
    <col min="774" max="775" width="20.7109375" customWidth="1"/>
    <col min="776" max="776" width="16" customWidth="1"/>
    <col min="1025" max="1025" width="4.85546875" customWidth="1"/>
    <col min="1026" max="1026" width="22.5703125" customWidth="1"/>
    <col min="1027" max="1027" width="16" customWidth="1"/>
    <col min="1028" max="1028" width="9.85546875" customWidth="1"/>
    <col min="1029" max="1029" width="38.28515625" customWidth="1"/>
    <col min="1030" max="1031" width="20.7109375" customWidth="1"/>
    <col min="1032" max="1032" width="16" customWidth="1"/>
    <col min="1281" max="1281" width="4.85546875" customWidth="1"/>
    <col min="1282" max="1282" width="22.5703125" customWidth="1"/>
    <col min="1283" max="1283" width="16" customWidth="1"/>
    <col min="1284" max="1284" width="9.85546875" customWidth="1"/>
    <col min="1285" max="1285" width="38.28515625" customWidth="1"/>
    <col min="1286" max="1287" width="20.7109375" customWidth="1"/>
    <col min="1288" max="1288" width="16" customWidth="1"/>
    <col min="1537" max="1537" width="4.85546875" customWidth="1"/>
    <col min="1538" max="1538" width="22.5703125" customWidth="1"/>
    <col min="1539" max="1539" width="16" customWidth="1"/>
    <col min="1540" max="1540" width="9.85546875" customWidth="1"/>
    <col min="1541" max="1541" width="38.28515625" customWidth="1"/>
    <col min="1542" max="1543" width="20.7109375" customWidth="1"/>
    <col min="1544" max="1544" width="16" customWidth="1"/>
    <col min="1793" max="1793" width="4.85546875" customWidth="1"/>
    <col min="1794" max="1794" width="22.5703125" customWidth="1"/>
    <col min="1795" max="1795" width="16" customWidth="1"/>
    <col min="1796" max="1796" width="9.85546875" customWidth="1"/>
    <col min="1797" max="1797" width="38.28515625" customWidth="1"/>
    <col min="1798" max="1799" width="20.7109375" customWidth="1"/>
    <col min="1800" max="1800" width="16" customWidth="1"/>
    <col min="2049" max="2049" width="4.85546875" customWidth="1"/>
    <col min="2050" max="2050" width="22.5703125" customWidth="1"/>
    <col min="2051" max="2051" width="16" customWidth="1"/>
    <col min="2052" max="2052" width="9.85546875" customWidth="1"/>
    <col min="2053" max="2053" width="38.28515625" customWidth="1"/>
    <col min="2054" max="2055" width="20.7109375" customWidth="1"/>
    <col min="2056" max="2056" width="16" customWidth="1"/>
    <col min="2305" max="2305" width="4.85546875" customWidth="1"/>
    <col min="2306" max="2306" width="22.5703125" customWidth="1"/>
    <col min="2307" max="2307" width="16" customWidth="1"/>
    <col min="2308" max="2308" width="9.85546875" customWidth="1"/>
    <col min="2309" max="2309" width="38.28515625" customWidth="1"/>
    <col min="2310" max="2311" width="20.7109375" customWidth="1"/>
    <col min="2312" max="2312" width="16" customWidth="1"/>
    <col min="2561" max="2561" width="4.85546875" customWidth="1"/>
    <col min="2562" max="2562" width="22.5703125" customWidth="1"/>
    <col min="2563" max="2563" width="16" customWidth="1"/>
    <col min="2564" max="2564" width="9.85546875" customWidth="1"/>
    <col min="2565" max="2565" width="38.28515625" customWidth="1"/>
    <col min="2566" max="2567" width="20.7109375" customWidth="1"/>
    <col min="2568" max="2568" width="16" customWidth="1"/>
    <col min="2817" max="2817" width="4.85546875" customWidth="1"/>
    <col min="2818" max="2818" width="22.5703125" customWidth="1"/>
    <col min="2819" max="2819" width="16" customWidth="1"/>
    <col min="2820" max="2820" width="9.85546875" customWidth="1"/>
    <col min="2821" max="2821" width="38.28515625" customWidth="1"/>
    <col min="2822" max="2823" width="20.7109375" customWidth="1"/>
    <col min="2824" max="2824" width="16" customWidth="1"/>
    <col min="3073" max="3073" width="4.85546875" customWidth="1"/>
    <col min="3074" max="3074" width="22.5703125" customWidth="1"/>
    <col min="3075" max="3075" width="16" customWidth="1"/>
    <col min="3076" max="3076" width="9.85546875" customWidth="1"/>
    <col min="3077" max="3077" width="38.28515625" customWidth="1"/>
    <col min="3078" max="3079" width="20.7109375" customWidth="1"/>
    <col min="3080" max="3080" width="16" customWidth="1"/>
    <col min="3329" max="3329" width="4.85546875" customWidth="1"/>
    <col min="3330" max="3330" width="22.5703125" customWidth="1"/>
    <col min="3331" max="3331" width="16" customWidth="1"/>
    <col min="3332" max="3332" width="9.85546875" customWidth="1"/>
    <col min="3333" max="3333" width="38.28515625" customWidth="1"/>
    <col min="3334" max="3335" width="20.7109375" customWidth="1"/>
    <col min="3336" max="3336" width="16" customWidth="1"/>
    <col min="3585" max="3585" width="4.85546875" customWidth="1"/>
    <col min="3586" max="3586" width="22.5703125" customWidth="1"/>
    <col min="3587" max="3587" width="16" customWidth="1"/>
    <col min="3588" max="3588" width="9.85546875" customWidth="1"/>
    <col min="3589" max="3589" width="38.28515625" customWidth="1"/>
    <col min="3590" max="3591" width="20.7109375" customWidth="1"/>
    <col min="3592" max="3592" width="16" customWidth="1"/>
    <col min="3841" max="3841" width="4.85546875" customWidth="1"/>
    <col min="3842" max="3842" width="22.5703125" customWidth="1"/>
    <col min="3843" max="3843" width="16" customWidth="1"/>
    <col min="3844" max="3844" width="9.85546875" customWidth="1"/>
    <col min="3845" max="3845" width="38.28515625" customWidth="1"/>
    <col min="3846" max="3847" width="20.7109375" customWidth="1"/>
    <col min="3848" max="3848" width="16" customWidth="1"/>
    <col min="4097" max="4097" width="4.85546875" customWidth="1"/>
    <col min="4098" max="4098" width="22.5703125" customWidth="1"/>
    <col min="4099" max="4099" width="16" customWidth="1"/>
    <col min="4100" max="4100" width="9.85546875" customWidth="1"/>
    <col min="4101" max="4101" width="38.28515625" customWidth="1"/>
    <col min="4102" max="4103" width="20.7109375" customWidth="1"/>
    <col min="4104" max="4104" width="16" customWidth="1"/>
    <col min="4353" max="4353" width="4.85546875" customWidth="1"/>
    <col min="4354" max="4354" width="22.5703125" customWidth="1"/>
    <col min="4355" max="4355" width="16" customWidth="1"/>
    <col min="4356" max="4356" width="9.85546875" customWidth="1"/>
    <col min="4357" max="4357" width="38.28515625" customWidth="1"/>
    <col min="4358" max="4359" width="20.7109375" customWidth="1"/>
    <col min="4360" max="4360" width="16" customWidth="1"/>
    <col min="4609" max="4609" width="4.85546875" customWidth="1"/>
    <col min="4610" max="4610" width="22.5703125" customWidth="1"/>
    <col min="4611" max="4611" width="16" customWidth="1"/>
    <col min="4612" max="4612" width="9.85546875" customWidth="1"/>
    <col min="4613" max="4613" width="38.28515625" customWidth="1"/>
    <col min="4614" max="4615" width="20.7109375" customWidth="1"/>
    <col min="4616" max="4616" width="16" customWidth="1"/>
    <col min="4865" max="4865" width="4.85546875" customWidth="1"/>
    <col min="4866" max="4866" width="22.5703125" customWidth="1"/>
    <col min="4867" max="4867" width="16" customWidth="1"/>
    <col min="4868" max="4868" width="9.85546875" customWidth="1"/>
    <col min="4869" max="4869" width="38.28515625" customWidth="1"/>
    <col min="4870" max="4871" width="20.7109375" customWidth="1"/>
    <col min="4872" max="4872" width="16" customWidth="1"/>
    <col min="5121" max="5121" width="4.85546875" customWidth="1"/>
    <col min="5122" max="5122" width="22.5703125" customWidth="1"/>
    <col min="5123" max="5123" width="16" customWidth="1"/>
    <col min="5124" max="5124" width="9.85546875" customWidth="1"/>
    <col min="5125" max="5125" width="38.28515625" customWidth="1"/>
    <col min="5126" max="5127" width="20.7109375" customWidth="1"/>
    <col min="5128" max="5128" width="16" customWidth="1"/>
    <col min="5377" max="5377" width="4.85546875" customWidth="1"/>
    <col min="5378" max="5378" width="22.5703125" customWidth="1"/>
    <col min="5379" max="5379" width="16" customWidth="1"/>
    <col min="5380" max="5380" width="9.85546875" customWidth="1"/>
    <col min="5381" max="5381" width="38.28515625" customWidth="1"/>
    <col min="5382" max="5383" width="20.7109375" customWidth="1"/>
    <col min="5384" max="5384" width="16" customWidth="1"/>
    <col min="5633" max="5633" width="4.85546875" customWidth="1"/>
    <col min="5634" max="5634" width="22.5703125" customWidth="1"/>
    <col min="5635" max="5635" width="16" customWidth="1"/>
    <col min="5636" max="5636" width="9.85546875" customWidth="1"/>
    <col min="5637" max="5637" width="38.28515625" customWidth="1"/>
    <col min="5638" max="5639" width="20.7109375" customWidth="1"/>
    <col min="5640" max="5640" width="16" customWidth="1"/>
    <col min="5889" max="5889" width="4.85546875" customWidth="1"/>
    <col min="5890" max="5890" width="22.5703125" customWidth="1"/>
    <col min="5891" max="5891" width="16" customWidth="1"/>
    <col min="5892" max="5892" width="9.85546875" customWidth="1"/>
    <col min="5893" max="5893" width="38.28515625" customWidth="1"/>
    <col min="5894" max="5895" width="20.7109375" customWidth="1"/>
    <col min="5896" max="5896" width="16" customWidth="1"/>
    <col min="6145" max="6145" width="4.85546875" customWidth="1"/>
    <col min="6146" max="6146" width="22.5703125" customWidth="1"/>
    <col min="6147" max="6147" width="16" customWidth="1"/>
    <col min="6148" max="6148" width="9.85546875" customWidth="1"/>
    <col min="6149" max="6149" width="38.28515625" customWidth="1"/>
    <col min="6150" max="6151" width="20.7109375" customWidth="1"/>
    <col min="6152" max="6152" width="16" customWidth="1"/>
    <col min="6401" max="6401" width="4.85546875" customWidth="1"/>
    <col min="6402" max="6402" width="22.5703125" customWidth="1"/>
    <col min="6403" max="6403" width="16" customWidth="1"/>
    <col min="6404" max="6404" width="9.85546875" customWidth="1"/>
    <col min="6405" max="6405" width="38.28515625" customWidth="1"/>
    <col min="6406" max="6407" width="20.7109375" customWidth="1"/>
    <col min="6408" max="6408" width="16" customWidth="1"/>
    <col min="6657" max="6657" width="4.85546875" customWidth="1"/>
    <col min="6658" max="6658" width="22.5703125" customWidth="1"/>
    <col min="6659" max="6659" width="16" customWidth="1"/>
    <col min="6660" max="6660" width="9.85546875" customWidth="1"/>
    <col min="6661" max="6661" width="38.28515625" customWidth="1"/>
    <col min="6662" max="6663" width="20.7109375" customWidth="1"/>
    <col min="6664" max="6664" width="16" customWidth="1"/>
    <col min="6913" max="6913" width="4.85546875" customWidth="1"/>
    <col min="6914" max="6914" width="22.5703125" customWidth="1"/>
    <col min="6915" max="6915" width="16" customWidth="1"/>
    <col min="6916" max="6916" width="9.85546875" customWidth="1"/>
    <col min="6917" max="6917" width="38.28515625" customWidth="1"/>
    <col min="6918" max="6919" width="20.7109375" customWidth="1"/>
    <col min="6920" max="6920" width="16" customWidth="1"/>
    <col min="7169" max="7169" width="4.85546875" customWidth="1"/>
    <col min="7170" max="7170" width="22.5703125" customWidth="1"/>
    <col min="7171" max="7171" width="16" customWidth="1"/>
    <col min="7172" max="7172" width="9.85546875" customWidth="1"/>
    <col min="7173" max="7173" width="38.28515625" customWidth="1"/>
    <col min="7174" max="7175" width="20.7109375" customWidth="1"/>
    <col min="7176" max="7176" width="16" customWidth="1"/>
    <col min="7425" max="7425" width="4.85546875" customWidth="1"/>
    <col min="7426" max="7426" width="22.5703125" customWidth="1"/>
    <col min="7427" max="7427" width="16" customWidth="1"/>
    <col min="7428" max="7428" width="9.85546875" customWidth="1"/>
    <col min="7429" max="7429" width="38.28515625" customWidth="1"/>
    <col min="7430" max="7431" width="20.7109375" customWidth="1"/>
    <col min="7432" max="7432" width="16" customWidth="1"/>
    <col min="7681" max="7681" width="4.85546875" customWidth="1"/>
    <col min="7682" max="7682" width="22.5703125" customWidth="1"/>
    <col min="7683" max="7683" width="16" customWidth="1"/>
    <col min="7684" max="7684" width="9.85546875" customWidth="1"/>
    <col min="7685" max="7685" width="38.28515625" customWidth="1"/>
    <col min="7686" max="7687" width="20.7109375" customWidth="1"/>
    <col min="7688" max="7688" width="16" customWidth="1"/>
    <col min="7937" max="7937" width="4.85546875" customWidth="1"/>
    <col min="7938" max="7938" width="22.5703125" customWidth="1"/>
    <col min="7939" max="7939" width="16" customWidth="1"/>
    <col min="7940" max="7940" width="9.85546875" customWidth="1"/>
    <col min="7941" max="7941" width="38.28515625" customWidth="1"/>
    <col min="7942" max="7943" width="20.7109375" customWidth="1"/>
    <col min="7944" max="7944" width="16" customWidth="1"/>
    <col min="8193" max="8193" width="4.85546875" customWidth="1"/>
    <col min="8194" max="8194" width="22.5703125" customWidth="1"/>
    <col min="8195" max="8195" width="16" customWidth="1"/>
    <col min="8196" max="8196" width="9.85546875" customWidth="1"/>
    <col min="8197" max="8197" width="38.28515625" customWidth="1"/>
    <col min="8198" max="8199" width="20.7109375" customWidth="1"/>
    <col min="8200" max="8200" width="16" customWidth="1"/>
    <col min="8449" max="8449" width="4.85546875" customWidth="1"/>
    <col min="8450" max="8450" width="22.5703125" customWidth="1"/>
    <col min="8451" max="8451" width="16" customWidth="1"/>
    <col min="8452" max="8452" width="9.85546875" customWidth="1"/>
    <col min="8453" max="8453" width="38.28515625" customWidth="1"/>
    <col min="8454" max="8455" width="20.7109375" customWidth="1"/>
    <col min="8456" max="8456" width="16" customWidth="1"/>
    <col min="8705" max="8705" width="4.85546875" customWidth="1"/>
    <col min="8706" max="8706" width="22.5703125" customWidth="1"/>
    <col min="8707" max="8707" width="16" customWidth="1"/>
    <col min="8708" max="8708" width="9.85546875" customWidth="1"/>
    <col min="8709" max="8709" width="38.28515625" customWidth="1"/>
    <col min="8710" max="8711" width="20.7109375" customWidth="1"/>
    <col min="8712" max="8712" width="16" customWidth="1"/>
    <col min="8961" max="8961" width="4.85546875" customWidth="1"/>
    <col min="8962" max="8962" width="22.5703125" customWidth="1"/>
    <col min="8963" max="8963" width="16" customWidth="1"/>
    <col min="8964" max="8964" width="9.85546875" customWidth="1"/>
    <col min="8965" max="8965" width="38.28515625" customWidth="1"/>
    <col min="8966" max="8967" width="20.7109375" customWidth="1"/>
    <col min="8968" max="8968" width="16" customWidth="1"/>
    <col min="9217" max="9217" width="4.85546875" customWidth="1"/>
    <col min="9218" max="9218" width="22.5703125" customWidth="1"/>
    <col min="9219" max="9219" width="16" customWidth="1"/>
    <col min="9220" max="9220" width="9.85546875" customWidth="1"/>
    <col min="9221" max="9221" width="38.28515625" customWidth="1"/>
    <col min="9222" max="9223" width="20.7109375" customWidth="1"/>
    <col min="9224" max="9224" width="16" customWidth="1"/>
    <col min="9473" max="9473" width="4.85546875" customWidth="1"/>
    <col min="9474" max="9474" width="22.5703125" customWidth="1"/>
    <col min="9475" max="9475" width="16" customWidth="1"/>
    <col min="9476" max="9476" width="9.85546875" customWidth="1"/>
    <col min="9477" max="9477" width="38.28515625" customWidth="1"/>
    <col min="9478" max="9479" width="20.7109375" customWidth="1"/>
    <col min="9480" max="9480" width="16" customWidth="1"/>
    <col min="9729" max="9729" width="4.85546875" customWidth="1"/>
    <col min="9730" max="9730" width="22.5703125" customWidth="1"/>
    <col min="9731" max="9731" width="16" customWidth="1"/>
    <col min="9732" max="9732" width="9.85546875" customWidth="1"/>
    <col min="9733" max="9733" width="38.28515625" customWidth="1"/>
    <col min="9734" max="9735" width="20.7109375" customWidth="1"/>
    <col min="9736" max="9736" width="16" customWidth="1"/>
    <col min="9985" max="9985" width="4.85546875" customWidth="1"/>
    <col min="9986" max="9986" width="22.5703125" customWidth="1"/>
    <col min="9987" max="9987" width="16" customWidth="1"/>
    <col min="9988" max="9988" width="9.85546875" customWidth="1"/>
    <col min="9989" max="9989" width="38.28515625" customWidth="1"/>
    <col min="9990" max="9991" width="20.7109375" customWidth="1"/>
    <col min="9992" max="9992" width="16" customWidth="1"/>
    <col min="10241" max="10241" width="4.85546875" customWidth="1"/>
    <col min="10242" max="10242" width="22.5703125" customWidth="1"/>
    <col min="10243" max="10243" width="16" customWidth="1"/>
    <col min="10244" max="10244" width="9.85546875" customWidth="1"/>
    <col min="10245" max="10245" width="38.28515625" customWidth="1"/>
    <col min="10246" max="10247" width="20.7109375" customWidth="1"/>
    <col min="10248" max="10248" width="16" customWidth="1"/>
    <col min="10497" max="10497" width="4.85546875" customWidth="1"/>
    <col min="10498" max="10498" width="22.5703125" customWidth="1"/>
    <col min="10499" max="10499" width="16" customWidth="1"/>
    <col min="10500" max="10500" width="9.85546875" customWidth="1"/>
    <col min="10501" max="10501" width="38.28515625" customWidth="1"/>
    <col min="10502" max="10503" width="20.7109375" customWidth="1"/>
    <col min="10504" max="10504" width="16" customWidth="1"/>
    <col min="10753" max="10753" width="4.85546875" customWidth="1"/>
    <col min="10754" max="10754" width="22.5703125" customWidth="1"/>
    <col min="10755" max="10755" width="16" customWidth="1"/>
    <col min="10756" max="10756" width="9.85546875" customWidth="1"/>
    <col min="10757" max="10757" width="38.28515625" customWidth="1"/>
    <col min="10758" max="10759" width="20.7109375" customWidth="1"/>
    <col min="10760" max="10760" width="16" customWidth="1"/>
    <col min="11009" max="11009" width="4.85546875" customWidth="1"/>
    <col min="11010" max="11010" width="22.5703125" customWidth="1"/>
    <col min="11011" max="11011" width="16" customWidth="1"/>
    <col min="11012" max="11012" width="9.85546875" customWidth="1"/>
    <col min="11013" max="11013" width="38.28515625" customWidth="1"/>
    <col min="11014" max="11015" width="20.7109375" customWidth="1"/>
    <col min="11016" max="11016" width="16" customWidth="1"/>
    <col min="11265" max="11265" width="4.85546875" customWidth="1"/>
    <col min="11266" max="11266" width="22.5703125" customWidth="1"/>
    <col min="11267" max="11267" width="16" customWidth="1"/>
    <col min="11268" max="11268" width="9.85546875" customWidth="1"/>
    <col min="11269" max="11269" width="38.28515625" customWidth="1"/>
    <col min="11270" max="11271" width="20.7109375" customWidth="1"/>
    <col min="11272" max="11272" width="16" customWidth="1"/>
    <col min="11521" max="11521" width="4.85546875" customWidth="1"/>
    <col min="11522" max="11522" width="22.5703125" customWidth="1"/>
    <col min="11523" max="11523" width="16" customWidth="1"/>
    <col min="11524" max="11524" width="9.85546875" customWidth="1"/>
    <col min="11525" max="11525" width="38.28515625" customWidth="1"/>
    <col min="11526" max="11527" width="20.7109375" customWidth="1"/>
    <col min="11528" max="11528" width="16" customWidth="1"/>
    <col min="11777" max="11777" width="4.85546875" customWidth="1"/>
    <col min="11778" max="11778" width="22.5703125" customWidth="1"/>
    <col min="11779" max="11779" width="16" customWidth="1"/>
    <col min="11780" max="11780" width="9.85546875" customWidth="1"/>
    <col min="11781" max="11781" width="38.28515625" customWidth="1"/>
    <col min="11782" max="11783" width="20.7109375" customWidth="1"/>
    <col min="11784" max="11784" width="16" customWidth="1"/>
    <col min="12033" max="12033" width="4.85546875" customWidth="1"/>
    <col min="12034" max="12034" width="22.5703125" customWidth="1"/>
    <col min="12035" max="12035" width="16" customWidth="1"/>
    <col min="12036" max="12036" width="9.85546875" customWidth="1"/>
    <col min="12037" max="12037" width="38.28515625" customWidth="1"/>
    <col min="12038" max="12039" width="20.7109375" customWidth="1"/>
    <col min="12040" max="12040" width="16" customWidth="1"/>
    <col min="12289" max="12289" width="4.85546875" customWidth="1"/>
    <col min="12290" max="12290" width="22.5703125" customWidth="1"/>
    <col min="12291" max="12291" width="16" customWidth="1"/>
    <col min="12292" max="12292" width="9.85546875" customWidth="1"/>
    <col min="12293" max="12293" width="38.28515625" customWidth="1"/>
    <col min="12294" max="12295" width="20.7109375" customWidth="1"/>
    <col min="12296" max="12296" width="16" customWidth="1"/>
    <col min="12545" max="12545" width="4.85546875" customWidth="1"/>
    <col min="12546" max="12546" width="22.5703125" customWidth="1"/>
    <col min="12547" max="12547" width="16" customWidth="1"/>
    <col min="12548" max="12548" width="9.85546875" customWidth="1"/>
    <col min="12549" max="12549" width="38.28515625" customWidth="1"/>
    <col min="12550" max="12551" width="20.7109375" customWidth="1"/>
    <col min="12552" max="12552" width="16" customWidth="1"/>
    <col min="12801" max="12801" width="4.85546875" customWidth="1"/>
    <col min="12802" max="12802" width="22.5703125" customWidth="1"/>
    <col min="12803" max="12803" width="16" customWidth="1"/>
    <col min="12804" max="12804" width="9.85546875" customWidth="1"/>
    <col min="12805" max="12805" width="38.28515625" customWidth="1"/>
    <col min="12806" max="12807" width="20.7109375" customWidth="1"/>
    <col min="12808" max="12808" width="16" customWidth="1"/>
    <col min="13057" max="13057" width="4.85546875" customWidth="1"/>
    <col min="13058" max="13058" width="22.5703125" customWidth="1"/>
    <col min="13059" max="13059" width="16" customWidth="1"/>
    <col min="13060" max="13060" width="9.85546875" customWidth="1"/>
    <col min="13061" max="13061" width="38.28515625" customWidth="1"/>
    <col min="13062" max="13063" width="20.7109375" customWidth="1"/>
    <col min="13064" max="13064" width="16" customWidth="1"/>
    <col min="13313" max="13313" width="4.85546875" customWidth="1"/>
    <col min="13314" max="13314" width="22.5703125" customWidth="1"/>
    <col min="13315" max="13315" width="16" customWidth="1"/>
    <col min="13316" max="13316" width="9.85546875" customWidth="1"/>
    <col min="13317" max="13317" width="38.28515625" customWidth="1"/>
    <col min="13318" max="13319" width="20.7109375" customWidth="1"/>
    <col min="13320" max="13320" width="16" customWidth="1"/>
    <col min="13569" max="13569" width="4.85546875" customWidth="1"/>
    <col min="13570" max="13570" width="22.5703125" customWidth="1"/>
    <col min="13571" max="13571" width="16" customWidth="1"/>
    <col min="13572" max="13572" width="9.85546875" customWidth="1"/>
    <col min="13573" max="13573" width="38.28515625" customWidth="1"/>
    <col min="13574" max="13575" width="20.7109375" customWidth="1"/>
    <col min="13576" max="13576" width="16" customWidth="1"/>
    <col min="13825" max="13825" width="4.85546875" customWidth="1"/>
    <col min="13826" max="13826" width="22.5703125" customWidth="1"/>
    <col min="13827" max="13827" width="16" customWidth="1"/>
    <col min="13828" max="13828" width="9.85546875" customWidth="1"/>
    <col min="13829" max="13829" width="38.28515625" customWidth="1"/>
    <col min="13830" max="13831" width="20.7109375" customWidth="1"/>
    <col min="13832" max="13832" width="16" customWidth="1"/>
    <col min="14081" max="14081" width="4.85546875" customWidth="1"/>
    <col min="14082" max="14082" width="22.5703125" customWidth="1"/>
    <col min="14083" max="14083" width="16" customWidth="1"/>
    <col min="14084" max="14084" width="9.85546875" customWidth="1"/>
    <col min="14085" max="14085" width="38.28515625" customWidth="1"/>
    <col min="14086" max="14087" width="20.7109375" customWidth="1"/>
    <col min="14088" max="14088" width="16" customWidth="1"/>
    <col min="14337" max="14337" width="4.85546875" customWidth="1"/>
    <col min="14338" max="14338" width="22.5703125" customWidth="1"/>
    <col min="14339" max="14339" width="16" customWidth="1"/>
    <col min="14340" max="14340" width="9.85546875" customWidth="1"/>
    <col min="14341" max="14341" width="38.28515625" customWidth="1"/>
    <col min="14342" max="14343" width="20.7109375" customWidth="1"/>
    <col min="14344" max="14344" width="16" customWidth="1"/>
    <col min="14593" max="14593" width="4.85546875" customWidth="1"/>
    <col min="14594" max="14594" width="22.5703125" customWidth="1"/>
    <col min="14595" max="14595" width="16" customWidth="1"/>
    <col min="14596" max="14596" width="9.85546875" customWidth="1"/>
    <col min="14597" max="14597" width="38.28515625" customWidth="1"/>
    <col min="14598" max="14599" width="20.7109375" customWidth="1"/>
    <col min="14600" max="14600" width="16" customWidth="1"/>
    <col min="14849" max="14849" width="4.85546875" customWidth="1"/>
    <col min="14850" max="14850" width="22.5703125" customWidth="1"/>
    <col min="14851" max="14851" width="16" customWidth="1"/>
    <col min="14852" max="14852" width="9.85546875" customWidth="1"/>
    <col min="14853" max="14853" width="38.28515625" customWidth="1"/>
    <col min="14854" max="14855" width="20.7109375" customWidth="1"/>
    <col min="14856" max="14856" width="16" customWidth="1"/>
    <col min="15105" max="15105" width="4.85546875" customWidth="1"/>
    <col min="15106" max="15106" width="22.5703125" customWidth="1"/>
    <col min="15107" max="15107" width="16" customWidth="1"/>
    <col min="15108" max="15108" width="9.85546875" customWidth="1"/>
    <col min="15109" max="15109" width="38.28515625" customWidth="1"/>
    <col min="15110" max="15111" width="20.7109375" customWidth="1"/>
    <col min="15112" max="15112" width="16" customWidth="1"/>
    <col min="15361" max="15361" width="4.85546875" customWidth="1"/>
    <col min="15362" max="15362" width="22.5703125" customWidth="1"/>
    <col min="15363" max="15363" width="16" customWidth="1"/>
    <col min="15364" max="15364" width="9.85546875" customWidth="1"/>
    <col min="15365" max="15365" width="38.28515625" customWidth="1"/>
    <col min="15366" max="15367" width="20.7109375" customWidth="1"/>
    <col min="15368" max="15368" width="16" customWidth="1"/>
    <col min="15617" max="15617" width="4.85546875" customWidth="1"/>
    <col min="15618" max="15618" width="22.5703125" customWidth="1"/>
    <col min="15619" max="15619" width="16" customWidth="1"/>
    <col min="15620" max="15620" width="9.85546875" customWidth="1"/>
    <col min="15621" max="15621" width="38.28515625" customWidth="1"/>
    <col min="15622" max="15623" width="20.7109375" customWidth="1"/>
    <col min="15624" max="15624" width="16" customWidth="1"/>
    <col min="15873" max="15873" width="4.85546875" customWidth="1"/>
    <col min="15874" max="15874" width="22.5703125" customWidth="1"/>
    <col min="15875" max="15875" width="16" customWidth="1"/>
    <col min="15876" max="15876" width="9.85546875" customWidth="1"/>
    <col min="15877" max="15877" width="38.28515625" customWidth="1"/>
    <col min="15878" max="15879" width="20.7109375" customWidth="1"/>
    <col min="15880" max="15880" width="16" customWidth="1"/>
    <col min="16129" max="16129" width="4.85546875" customWidth="1"/>
    <col min="16130" max="16130" width="22.5703125" customWidth="1"/>
    <col min="16131" max="16131" width="16" customWidth="1"/>
    <col min="16132" max="16132" width="9.85546875" customWidth="1"/>
    <col min="16133" max="16133" width="38.28515625" customWidth="1"/>
    <col min="16134" max="16135" width="20.7109375" customWidth="1"/>
    <col min="16136" max="16136" width="16" customWidth="1"/>
  </cols>
  <sheetData>
    <row r="1" spans="1:8" s="3" customFormat="1" ht="15">
      <c r="H1" s="16" t="s">
        <v>3836</v>
      </c>
    </row>
    <row r="2" spans="1:8" s="3" customFormat="1" ht="15"/>
    <row r="3" spans="1:8" s="3" customFormat="1" ht="33" customHeight="1">
      <c r="C3" s="994" t="s">
        <v>3936</v>
      </c>
      <c r="D3" s="954"/>
      <c r="E3" s="954"/>
      <c r="F3" s="954"/>
      <c r="G3" s="954"/>
      <c r="H3" s="954"/>
    </row>
    <row r="4" spans="1:8" s="3" customFormat="1" ht="15">
      <c r="C4" s="996" t="s">
        <v>3835</v>
      </c>
      <c r="D4" s="996"/>
      <c r="E4" s="996"/>
      <c r="F4" s="996"/>
      <c r="G4" s="996"/>
      <c r="H4" s="996"/>
    </row>
    <row r="5" spans="1:8" s="3" customFormat="1" ht="15">
      <c r="C5" s="997" t="s">
        <v>295</v>
      </c>
      <c r="D5" s="997"/>
      <c r="E5" s="997"/>
      <c r="F5" s="997"/>
      <c r="G5" s="997"/>
      <c r="H5" s="997"/>
    </row>
    <row r="6" spans="1:8" s="5" customFormat="1" ht="36" customHeight="1">
      <c r="A6" s="615" t="s">
        <v>2</v>
      </c>
      <c r="B6" s="615" t="s">
        <v>118</v>
      </c>
      <c r="C6" s="615" t="s">
        <v>6</v>
      </c>
      <c r="D6" s="615" t="s">
        <v>7</v>
      </c>
      <c r="E6" s="615" t="s">
        <v>8</v>
      </c>
      <c r="F6" s="615" t="s">
        <v>112</v>
      </c>
      <c r="G6" s="615" t="s">
        <v>119</v>
      </c>
      <c r="H6" s="615" t="s">
        <v>24</v>
      </c>
    </row>
    <row r="7" spans="1:8" s="3" customFormat="1" ht="15">
      <c r="A7" s="616">
        <v>1</v>
      </c>
      <c r="B7" s="616">
        <v>2</v>
      </c>
      <c r="C7" s="616">
        <v>3</v>
      </c>
      <c r="D7" s="616">
        <v>4</v>
      </c>
      <c r="E7" s="616">
        <v>5</v>
      </c>
      <c r="F7" s="616">
        <v>6</v>
      </c>
      <c r="G7" s="616">
        <v>7</v>
      </c>
      <c r="H7" s="616">
        <v>8</v>
      </c>
    </row>
    <row r="8" spans="1:8" s="3" customFormat="1" ht="50.25" customHeight="1">
      <c r="A8" s="616">
        <v>1</v>
      </c>
      <c r="B8" s="616"/>
      <c r="C8" s="616"/>
      <c r="D8" s="617"/>
      <c r="E8" s="615"/>
      <c r="F8" s="618"/>
      <c r="G8" s="618"/>
      <c r="H8" s="616"/>
    </row>
    <row r="9" spans="1:8" s="3" customFormat="1" ht="72.75" customHeight="1">
      <c r="A9" s="619">
        <v>2</v>
      </c>
      <c r="B9" s="618"/>
      <c r="C9" s="618"/>
      <c r="D9" s="620"/>
      <c r="E9" s="204"/>
      <c r="F9" s="618"/>
      <c r="G9" s="618"/>
      <c r="H9" s="204"/>
    </row>
    <row r="10" spans="1:8" s="3" customFormat="1" ht="48" customHeight="1">
      <c r="A10" s="619">
        <v>3</v>
      </c>
      <c r="B10" s="618"/>
      <c r="C10" s="618"/>
      <c r="D10" s="620"/>
      <c r="E10" s="204"/>
      <c r="F10" s="618"/>
      <c r="G10" s="618"/>
      <c r="H10" s="204"/>
    </row>
    <row r="11" spans="1:8" s="3" customFormat="1" ht="44.25" customHeight="1">
      <c r="A11" s="619">
        <v>4</v>
      </c>
      <c r="B11" s="618"/>
      <c r="C11" s="618"/>
      <c r="D11" s="620"/>
      <c r="E11" s="204"/>
      <c r="F11" s="618"/>
      <c r="G11" s="618"/>
      <c r="H11" s="204"/>
    </row>
    <row r="12" spans="1:8" s="3" customFormat="1" ht="53.25" customHeight="1">
      <c r="A12" s="619">
        <v>5</v>
      </c>
      <c r="B12" s="618"/>
      <c r="C12" s="618"/>
      <c r="D12" s="620"/>
      <c r="E12" s="615"/>
      <c r="F12" s="618"/>
      <c r="G12" s="618"/>
      <c r="H12" s="204"/>
    </row>
    <row r="13" spans="1:8" s="3" customFormat="1" ht="54" customHeight="1">
      <c r="A13" s="619">
        <v>6</v>
      </c>
      <c r="B13" s="618"/>
      <c r="C13" s="618"/>
      <c r="D13" s="620"/>
      <c r="E13" s="204"/>
      <c r="F13" s="618"/>
      <c r="G13" s="618"/>
      <c r="H13" s="204"/>
    </row>
    <row r="14" spans="1:8" s="3" customFormat="1" ht="15"/>
    <row r="15" spans="1:8" s="3" customFormat="1" ht="30.75" customHeight="1">
      <c r="A15" s="995" t="s">
        <v>3837</v>
      </c>
      <c r="B15" s="995"/>
      <c r="C15" s="995"/>
      <c r="D15" s="995"/>
      <c r="E15" s="995"/>
      <c r="F15" s="995"/>
      <c r="G15" s="995"/>
      <c r="H15" s="995"/>
    </row>
    <row r="16" spans="1:8" s="3" customFormat="1" ht="15"/>
    <row r="17" spans="1:8" s="8" customFormat="1" ht="18" customHeight="1">
      <c r="A17" s="909" t="s">
        <v>3838</v>
      </c>
      <c r="B17" s="909"/>
      <c r="C17" s="909"/>
      <c r="D17" s="909"/>
      <c r="E17" s="621"/>
      <c r="F17" s="612"/>
      <c r="G17" s="612"/>
      <c r="H17" s="612"/>
    </row>
    <row r="18" spans="1:8" s="8" customFormat="1" ht="15.75">
      <c r="A18" s="7"/>
      <c r="B18" s="7"/>
      <c r="E18" s="611" t="s">
        <v>4</v>
      </c>
      <c r="F18" s="612"/>
      <c r="G18" s="612"/>
      <c r="H18" s="612"/>
    </row>
    <row r="20" spans="1:8">
      <c r="A20" s="37" t="s">
        <v>3839</v>
      </c>
      <c r="B20" s="37"/>
    </row>
    <row r="21" spans="1:8">
      <c r="B21" s="622" t="s">
        <v>750</v>
      </c>
    </row>
    <row r="22" spans="1:8">
      <c r="B22" s="622" t="s">
        <v>3840</v>
      </c>
    </row>
  </sheetData>
  <customSheetViews>
    <customSheetView guid="{86FAF459-B572-4CC3-9D65-756FA18EFF75}">
      <selection activeCell="B39" sqref="B39"/>
      <pageMargins left="0.7" right="0.7" top="0.75" bottom="0.75" header="0.3" footer="0.3"/>
      <pageSetup paperSize="9" orientation="landscape" r:id="rId1"/>
    </customSheetView>
  </customSheetViews>
  <mergeCells count="5">
    <mergeCell ref="C3:H3"/>
    <mergeCell ref="A15:H15"/>
    <mergeCell ref="A17:D17"/>
    <mergeCell ref="C4:H4"/>
    <mergeCell ref="C5:H5"/>
  </mergeCells>
  <pageMargins left="0.70866141732283472" right="0.70866141732283472" top="0.74803149606299213" bottom="0.74803149606299213" header="0.31496062992125984" footer="0.31496062992125984"/>
  <pageSetup paperSize="9" scale="89" fitToHeight="100" orientation="landscape" r:id="rId2"/>
  <legacyDrawing r:id="rId3"/>
</worksheet>
</file>

<file path=xl/worksheets/sheet8.xml><?xml version="1.0" encoding="utf-8"?>
<worksheet xmlns="http://schemas.openxmlformats.org/spreadsheetml/2006/main" xmlns:r="http://schemas.openxmlformats.org/officeDocument/2006/relationships">
  <sheetPr codeName="Лист8">
    <tabColor rgb="FF92D050"/>
    <pageSetUpPr fitToPage="1"/>
  </sheetPr>
  <dimension ref="A1:H18"/>
  <sheetViews>
    <sheetView workbookViewId="0">
      <selection activeCell="F21" sqref="F21"/>
    </sheetView>
  </sheetViews>
  <sheetFormatPr defaultRowHeight="12.75"/>
  <cols>
    <col min="1" max="1" width="7" style="10" customWidth="1"/>
    <col min="2" max="2" width="26.28515625" style="10" customWidth="1"/>
    <col min="3" max="3" width="20.5703125" style="8" customWidth="1"/>
    <col min="4" max="4" width="24.140625" style="8" customWidth="1"/>
    <col min="5" max="5" width="15.140625" style="8" customWidth="1"/>
    <col min="6" max="6" width="13.42578125" style="8" customWidth="1"/>
    <col min="7" max="7" width="13.5703125" style="8" customWidth="1"/>
    <col min="8" max="8" width="22.7109375" style="8" customWidth="1"/>
    <col min="9" max="16384" width="9.140625" style="8"/>
  </cols>
  <sheetData>
    <row r="1" spans="1:8" ht="12.75" customHeight="1">
      <c r="D1" s="69" t="s">
        <v>116</v>
      </c>
    </row>
    <row r="2" spans="1:8" ht="12.75" customHeight="1">
      <c r="G2" s="70"/>
      <c r="H2" s="70"/>
    </row>
    <row r="3" spans="1:8" ht="39.75" customHeight="1">
      <c r="A3" s="6"/>
      <c r="B3" s="947" t="s">
        <v>3935</v>
      </c>
      <c r="C3" s="947"/>
      <c r="D3" s="947"/>
      <c r="E3" s="2"/>
      <c r="F3" s="2"/>
      <c r="G3" s="2"/>
    </row>
    <row r="4" spans="1:8" s="3" customFormat="1" ht="15.75">
      <c r="A4" s="71" t="s">
        <v>113</v>
      </c>
      <c r="B4" s="72"/>
      <c r="C4" s="72" t="s">
        <v>288</v>
      </c>
      <c r="D4" s="72"/>
      <c r="E4" s="73"/>
      <c r="F4" s="73"/>
      <c r="G4" s="73"/>
    </row>
    <row r="5" spans="1:8" s="3" customFormat="1" ht="15" customHeight="1">
      <c r="C5" s="41" t="s">
        <v>117</v>
      </c>
      <c r="D5" s="74"/>
      <c r="E5" s="74"/>
      <c r="F5" s="74"/>
      <c r="G5" s="74"/>
      <c r="H5" s="74"/>
    </row>
    <row r="6" spans="1:8" s="3" customFormat="1" ht="15" customHeight="1">
      <c r="C6" s="41"/>
      <c r="D6" s="41"/>
    </row>
    <row r="7" spans="1:8" ht="75.75" customHeight="1">
      <c r="A7" s="75" t="s">
        <v>2</v>
      </c>
      <c r="B7" s="76" t="s">
        <v>158</v>
      </c>
      <c r="C7" s="75" t="s">
        <v>162</v>
      </c>
      <c r="D7" s="75" t="s">
        <v>160</v>
      </c>
      <c r="E7" s="77"/>
      <c r="F7" s="77"/>
      <c r="G7" s="78"/>
      <c r="H7" s="77"/>
    </row>
    <row r="8" spans="1:8" ht="15.75">
      <c r="A8" s="123" t="s">
        <v>10</v>
      </c>
      <c r="B8" s="124" t="s">
        <v>159</v>
      </c>
      <c r="C8" s="1025">
        <v>45</v>
      </c>
      <c r="D8" s="1025">
        <v>201</v>
      </c>
      <c r="E8" s="79"/>
      <c r="F8" s="79"/>
      <c r="G8" s="79"/>
      <c r="H8" s="79"/>
    </row>
    <row r="9" spans="1:8" ht="31.5">
      <c r="A9" s="123" t="s">
        <v>11</v>
      </c>
      <c r="B9" s="124" t="s">
        <v>161</v>
      </c>
      <c r="C9" s="1025">
        <v>271</v>
      </c>
      <c r="D9" s="1025">
        <v>271</v>
      </c>
      <c r="E9" s="79"/>
      <c r="F9" s="79"/>
      <c r="G9" s="79"/>
      <c r="H9" s="79"/>
    </row>
    <row r="10" spans="1:8" ht="78.75">
      <c r="A10" s="123" t="s">
        <v>15</v>
      </c>
      <c r="B10" s="124" t="s">
        <v>243</v>
      </c>
      <c r="C10" s="1025">
        <v>0</v>
      </c>
      <c r="D10" s="900" t="s">
        <v>23</v>
      </c>
      <c r="E10" s="79"/>
      <c r="F10" s="79"/>
      <c r="G10" s="79"/>
      <c r="H10" s="79"/>
    </row>
    <row r="12" spans="1:8">
      <c r="B12" s="18" t="s">
        <v>120</v>
      </c>
    </row>
    <row r="13" spans="1:8">
      <c r="B13" s="18"/>
    </row>
    <row r="14" spans="1:8">
      <c r="B14" s="18"/>
    </row>
    <row r="15" spans="1:8" ht="12" customHeight="1"/>
    <row r="16" spans="1:8" ht="15.75">
      <c r="B16" s="120" t="s">
        <v>80</v>
      </c>
      <c r="C16" s="121"/>
      <c r="D16" s="1" t="s">
        <v>289</v>
      </c>
    </row>
    <row r="17" spans="2:4" ht="12.75" customHeight="1">
      <c r="B17" s="7"/>
      <c r="C17" s="122" t="s">
        <v>115</v>
      </c>
      <c r="D17" s="1"/>
    </row>
    <row r="18" spans="2:4">
      <c r="B18" s="37" t="s">
        <v>294</v>
      </c>
      <c r="C18" s="37"/>
    </row>
  </sheetData>
  <mergeCells count="1">
    <mergeCell ref="B3:D3"/>
  </mergeCells>
  <pageMargins left="0.70866141732283472" right="0.70866141732283472" top="0.74803149606299213" bottom="0.74803149606299213" header="0.31496062992125984" footer="0.31496062992125984"/>
  <pageSetup paperSize="9" fitToHeight="100" orientation="portrait" r:id="rId1"/>
</worksheet>
</file>

<file path=xl/worksheets/sheet9.xml><?xml version="1.0" encoding="utf-8"?>
<worksheet xmlns="http://schemas.openxmlformats.org/spreadsheetml/2006/main" xmlns:r="http://schemas.openxmlformats.org/officeDocument/2006/relationships">
  <sheetPr codeName="Лист9">
    <tabColor rgb="FF92D050"/>
    <pageSetUpPr fitToPage="1"/>
  </sheetPr>
  <dimension ref="A1:AD48156"/>
  <sheetViews>
    <sheetView zoomScaleNormal="100" workbookViewId="0">
      <selection activeCell="B10" sqref="B10"/>
    </sheetView>
  </sheetViews>
  <sheetFormatPr defaultRowHeight="11.25"/>
  <cols>
    <col min="1" max="1" width="6.28515625" style="314" customWidth="1"/>
    <col min="2" max="2" width="22.42578125" style="165" customWidth="1"/>
    <col min="3" max="3" width="8.85546875" style="165" customWidth="1"/>
    <col min="4" max="4" width="11" style="165" customWidth="1"/>
    <col min="5" max="5" width="31" style="165" customWidth="1"/>
    <col min="6" max="6" width="11.42578125" style="165" customWidth="1"/>
    <col min="7" max="7" width="11" style="165" customWidth="1"/>
    <col min="8" max="8" width="12.42578125" style="165" customWidth="1"/>
    <col min="9" max="9" width="21.28515625" style="165" customWidth="1"/>
    <col min="10" max="10" width="8.85546875" style="165" customWidth="1"/>
    <col min="11" max="12" width="7.28515625" style="150" customWidth="1"/>
    <col min="13" max="13" width="13.42578125" style="150" customWidth="1"/>
    <col min="14" max="14" width="13.5703125" style="150" customWidth="1"/>
    <col min="15" max="15" width="10.140625" style="150" customWidth="1"/>
    <col min="16" max="16" width="8" style="150" customWidth="1"/>
    <col min="17" max="17" width="24.28515625" style="150" customWidth="1"/>
    <col min="18" max="18" width="10.140625" style="150" customWidth="1"/>
    <col min="19" max="19" width="20.42578125" style="150" customWidth="1"/>
    <col min="20" max="20" width="9.5703125" style="150" customWidth="1"/>
    <col min="21" max="21" width="12.85546875" style="150" customWidth="1"/>
    <col min="22" max="22" width="11" style="150" customWidth="1"/>
    <col min="23" max="23" width="12.85546875" style="150" customWidth="1"/>
    <col min="24" max="24" width="18.140625" style="150" customWidth="1"/>
    <col min="25" max="25" width="12.85546875" style="150" customWidth="1"/>
    <col min="26" max="26" width="23.5703125" style="150" customWidth="1"/>
    <col min="27" max="27" width="13.42578125" style="168" customWidth="1"/>
    <col min="28" max="31" width="11.85546875" style="150" customWidth="1"/>
    <col min="32" max="16384" width="9.140625" style="150"/>
  </cols>
  <sheetData>
    <row r="1" spans="1:30" ht="12.75" customHeight="1">
      <c r="S1" s="166" t="s">
        <v>127</v>
      </c>
      <c r="T1" s="166"/>
      <c r="U1" s="166"/>
      <c r="V1" s="166"/>
      <c r="W1" s="166"/>
      <c r="X1" s="166"/>
      <c r="Y1" s="166"/>
    </row>
    <row r="2" spans="1:30" ht="15.75" customHeight="1">
      <c r="B2" s="998" t="s">
        <v>3844</v>
      </c>
      <c r="C2" s="998"/>
      <c r="D2" s="998"/>
      <c r="E2" s="998"/>
      <c r="F2" s="998"/>
      <c r="G2" s="998"/>
      <c r="H2" s="998"/>
      <c r="I2" s="998"/>
      <c r="J2" s="998"/>
      <c r="K2" s="998"/>
      <c r="L2" s="998"/>
      <c r="M2" s="998"/>
      <c r="N2" s="998"/>
      <c r="O2" s="998"/>
      <c r="P2" s="998"/>
      <c r="Q2" s="998"/>
      <c r="R2" s="998"/>
      <c r="S2" s="312"/>
      <c r="T2" s="312"/>
      <c r="U2" s="312"/>
      <c r="V2" s="312"/>
      <c r="W2" s="312"/>
      <c r="X2" s="312"/>
      <c r="Y2" s="312"/>
      <c r="Z2" s="312"/>
      <c r="AA2" s="169"/>
      <c r="AB2" s="312"/>
      <c r="AC2" s="312"/>
      <c r="AD2" s="312"/>
    </row>
    <row r="3" spans="1:30" ht="15.75" customHeight="1">
      <c r="G3" s="313" t="s">
        <v>22</v>
      </c>
      <c r="H3" s="1000" t="s">
        <v>288</v>
      </c>
      <c r="I3" s="1000"/>
      <c r="J3" s="1000"/>
      <c r="S3" s="313"/>
      <c r="T3" s="313"/>
      <c r="U3" s="313"/>
      <c r="V3" s="313"/>
      <c r="W3" s="313"/>
      <c r="X3" s="313"/>
      <c r="Y3" s="313"/>
      <c r="Z3" s="313"/>
      <c r="AA3" s="170"/>
      <c r="AB3" s="313"/>
      <c r="AC3" s="313"/>
      <c r="AD3" s="313"/>
    </row>
    <row r="4" spans="1:30" ht="15.75" customHeight="1">
      <c r="G4" s="1001" t="s">
        <v>3</v>
      </c>
      <c r="H4" s="1001"/>
      <c r="I4" s="1001"/>
      <c r="J4" s="1001"/>
      <c r="K4" s="313"/>
      <c r="L4" s="313"/>
      <c r="S4" s="313"/>
      <c r="T4" s="313"/>
      <c r="U4" s="313"/>
      <c r="V4" s="313"/>
      <c r="W4" s="313"/>
      <c r="X4" s="313"/>
      <c r="Y4" s="313"/>
      <c r="Z4" s="313"/>
      <c r="AA4" s="170"/>
      <c r="AB4" s="313"/>
      <c r="AC4" s="313"/>
      <c r="AD4" s="313"/>
    </row>
    <row r="5" spans="1:30">
      <c r="K5" s="313"/>
      <c r="L5" s="313"/>
      <c r="M5" s="313"/>
      <c r="N5" s="313"/>
      <c r="O5" s="313"/>
      <c r="P5" s="313"/>
      <c r="Q5" s="313"/>
      <c r="R5" s="313"/>
      <c r="S5" s="313"/>
      <c r="T5" s="313"/>
      <c r="U5" s="313"/>
      <c r="V5" s="313"/>
      <c r="W5" s="313"/>
      <c r="X5" s="313"/>
      <c r="Y5" s="313"/>
      <c r="Z5" s="313"/>
      <c r="AA5" s="170"/>
      <c r="AB5" s="313"/>
      <c r="AC5" s="313"/>
      <c r="AD5" s="313"/>
    </row>
    <row r="6" spans="1:30" ht="21.75" customHeight="1">
      <c r="A6" s="1003" t="s">
        <v>1</v>
      </c>
      <c r="B6" s="1006" t="s">
        <v>5</v>
      </c>
      <c r="C6" s="999" t="s">
        <v>55</v>
      </c>
      <c r="D6" s="999" t="s">
        <v>212</v>
      </c>
      <c r="E6" s="999" t="s">
        <v>68</v>
      </c>
      <c r="F6" s="999" t="s">
        <v>138</v>
      </c>
      <c r="G6" s="999" t="s">
        <v>104</v>
      </c>
      <c r="H6" s="999" t="s">
        <v>60</v>
      </c>
      <c r="I6" s="999" t="s">
        <v>61</v>
      </c>
      <c r="J6" s="999" t="s">
        <v>9</v>
      </c>
      <c r="K6" s="999" t="s">
        <v>62</v>
      </c>
      <c r="L6" s="999" t="s">
        <v>63</v>
      </c>
      <c r="M6" s="999" t="s">
        <v>25</v>
      </c>
      <c r="N6" s="999" t="s">
        <v>29</v>
      </c>
      <c r="O6" s="999" t="s">
        <v>0</v>
      </c>
      <c r="P6" s="999"/>
      <c r="Q6" s="999" t="s">
        <v>26</v>
      </c>
      <c r="R6" s="999" t="s">
        <v>28</v>
      </c>
      <c r="S6" s="999" t="s">
        <v>27</v>
      </c>
      <c r="T6" s="999" t="s">
        <v>139</v>
      </c>
      <c r="U6" s="999" t="s">
        <v>140</v>
      </c>
      <c r="V6" s="999" t="s">
        <v>141</v>
      </c>
      <c r="W6" s="999" t="s">
        <v>142</v>
      </c>
      <c r="X6" s="999" t="s">
        <v>64</v>
      </c>
      <c r="Y6" s="999" t="s">
        <v>65</v>
      </c>
      <c r="Z6" s="999" t="s">
        <v>66</v>
      </c>
      <c r="AA6" s="1002" t="s">
        <v>67</v>
      </c>
    </row>
    <row r="7" spans="1:30" ht="22.5" customHeight="1">
      <c r="A7" s="1004"/>
      <c r="B7" s="1006"/>
      <c r="C7" s="999"/>
      <c r="D7" s="999"/>
      <c r="E7" s="999"/>
      <c r="F7" s="999"/>
      <c r="G7" s="999"/>
      <c r="H7" s="999"/>
      <c r="I7" s="999"/>
      <c r="J7" s="999"/>
      <c r="K7" s="999"/>
      <c r="L7" s="999"/>
      <c r="M7" s="999"/>
      <c r="N7" s="999"/>
      <c r="O7" s="999" t="s">
        <v>18</v>
      </c>
      <c r="P7" s="999" t="s">
        <v>105</v>
      </c>
      <c r="Q7" s="999"/>
      <c r="R7" s="999"/>
      <c r="S7" s="999"/>
      <c r="T7" s="999"/>
      <c r="U7" s="999"/>
      <c r="V7" s="999"/>
      <c r="W7" s="999"/>
      <c r="X7" s="999"/>
      <c r="Y7" s="999"/>
      <c r="Z7" s="999"/>
      <c r="AA7" s="1002"/>
    </row>
    <row r="8" spans="1:30" ht="42.75" customHeight="1">
      <c r="A8" s="1005"/>
      <c r="B8" s="1006"/>
      <c r="C8" s="999"/>
      <c r="D8" s="999"/>
      <c r="E8" s="999"/>
      <c r="F8" s="999"/>
      <c r="G8" s="999"/>
      <c r="H8" s="999"/>
      <c r="I8" s="999"/>
      <c r="J8" s="999"/>
      <c r="K8" s="999"/>
      <c r="L8" s="999"/>
      <c r="M8" s="999"/>
      <c r="N8" s="999"/>
      <c r="O8" s="999"/>
      <c r="P8" s="999"/>
      <c r="Q8" s="999"/>
      <c r="R8" s="999"/>
      <c r="S8" s="999"/>
      <c r="T8" s="999"/>
      <c r="U8" s="999"/>
      <c r="V8" s="999"/>
      <c r="W8" s="999"/>
      <c r="X8" s="999"/>
      <c r="Y8" s="999"/>
      <c r="Z8" s="999"/>
      <c r="AA8" s="1002"/>
    </row>
    <row r="9" spans="1:30" ht="11.25" customHeight="1">
      <c r="A9" s="314">
        <v>1</v>
      </c>
      <c r="B9" s="470">
        <v>2</v>
      </c>
      <c r="C9" s="314">
        <v>3</v>
      </c>
      <c r="D9" s="314">
        <v>4</v>
      </c>
      <c r="E9" s="314">
        <v>5</v>
      </c>
      <c r="F9" s="314">
        <v>6</v>
      </c>
      <c r="G9" s="314">
        <v>7</v>
      </c>
      <c r="H9" s="314">
        <v>8</v>
      </c>
      <c r="I9" s="314">
        <v>9</v>
      </c>
      <c r="J9" s="314">
        <v>10</v>
      </c>
      <c r="K9" s="314">
        <v>11</v>
      </c>
      <c r="L9" s="314">
        <v>12</v>
      </c>
      <c r="M9" s="314">
        <v>13</v>
      </c>
      <c r="N9" s="314">
        <v>14</v>
      </c>
      <c r="O9" s="314">
        <v>15</v>
      </c>
      <c r="P9" s="314">
        <v>16</v>
      </c>
      <c r="Q9" s="314">
        <v>17</v>
      </c>
      <c r="R9" s="314">
        <v>18</v>
      </c>
      <c r="S9" s="314">
        <v>19</v>
      </c>
      <c r="T9" s="314">
        <v>20</v>
      </c>
      <c r="U9" s="314">
        <v>21</v>
      </c>
      <c r="V9" s="314">
        <v>22</v>
      </c>
      <c r="W9" s="314">
        <v>23</v>
      </c>
      <c r="X9" s="314">
        <v>24</v>
      </c>
      <c r="Y9" s="314">
        <v>25</v>
      </c>
      <c r="Z9" s="314">
        <v>26</v>
      </c>
      <c r="AA9" s="167">
        <v>27</v>
      </c>
    </row>
    <row r="10" spans="1:30" ht="112.5" customHeight="1">
      <c r="A10" s="314" t="s">
        <v>10</v>
      </c>
      <c r="B10" s="187" t="s">
        <v>742</v>
      </c>
      <c r="C10" s="187" t="s">
        <v>732</v>
      </c>
      <c r="D10" s="187" t="s">
        <v>743</v>
      </c>
      <c r="E10" s="646" t="s">
        <v>745</v>
      </c>
      <c r="F10" s="187"/>
      <c r="G10" s="187" t="s">
        <v>3845</v>
      </c>
      <c r="H10" s="187" t="s">
        <v>3846</v>
      </c>
      <c r="I10" s="190" t="s">
        <v>3847</v>
      </c>
      <c r="J10" s="191">
        <v>4</v>
      </c>
      <c r="K10" s="647">
        <v>4</v>
      </c>
      <c r="L10" s="648">
        <v>0</v>
      </c>
      <c r="M10" s="648"/>
      <c r="N10" s="432"/>
      <c r="O10" s="649"/>
      <c r="P10" s="649"/>
      <c r="Q10" s="650"/>
      <c r="R10" s="651"/>
      <c r="S10" s="652"/>
      <c r="T10" s="355" t="s">
        <v>3848</v>
      </c>
      <c r="U10" s="355"/>
      <c r="V10" s="355"/>
      <c r="W10" s="650"/>
      <c r="X10" s="13"/>
      <c r="Y10" s="13"/>
      <c r="Z10" s="13"/>
      <c r="AA10" s="13"/>
    </row>
    <row r="11" spans="1:30" ht="75.75" customHeight="1">
      <c r="A11" s="314" t="s">
        <v>11</v>
      </c>
      <c r="B11" s="187" t="s">
        <v>742</v>
      </c>
      <c r="C11" s="187" t="s">
        <v>732</v>
      </c>
      <c r="D11" s="187" t="s">
        <v>743</v>
      </c>
      <c r="E11" s="194" t="s">
        <v>3849</v>
      </c>
      <c r="F11" s="187"/>
      <c r="G11" s="187" t="s">
        <v>3850</v>
      </c>
      <c r="H11" s="187" t="s">
        <v>3851</v>
      </c>
      <c r="I11" s="187" t="s">
        <v>744</v>
      </c>
      <c r="J11" s="653">
        <v>2</v>
      </c>
      <c r="K11" s="653">
        <v>2</v>
      </c>
      <c r="L11" s="653">
        <v>0</v>
      </c>
      <c r="M11" s="653"/>
      <c r="N11" s="653"/>
      <c r="O11" s="653"/>
      <c r="P11" s="653"/>
      <c r="Q11" s="653"/>
      <c r="R11" s="653"/>
      <c r="S11" s="653"/>
      <c r="T11" s="198">
        <v>42782</v>
      </c>
      <c r="U11" s="653"/>
      <c r="V11" s="653"/>
      <c r="W11" s="653"/>
      <c r="X11" s="653"/>
      <c r="Y11" s="653"/>
      <c r="Z11" s="653"/>
      <c r="AA11" s="653"/>
    </row>
    <row r="12" spans="1:30" ht="24" customHeight="1">
      <c r="A12" s="314" t="s">
        <v>15</v>
      </c>
      <c r="B12" s="187" t="s">
        <v>742</v>
      </c>
      <c r="C12" s="187" t="s">
        <v>732</v>
      </c>
      <c r="D12" s="187" t="s">
        <v>743</v>
      </c>
      <c r="E12" s="654" t="s">
        <v>3852</v>
      </c>
      <c r="F12" s="187"/>
      <c r="G12" s="187" t="s">
        <v>3853</v>
      </c>
      <c r="H12" s="187" t="s">
        <v>3854</v>
      </c>
      <c r="I12" s="190" t="s">
        <v>746</v>
      </c>
      <c r="J12" s="192">
        <v>3</v>
      </c>
      <c r="K12" s="189">
        <v>3</v>
      </c>
      <c r="L12" s="188">
        <v>0</v>
      </c>
      <c r="M12" s="188"/>
      <c r="N12" s="189"/>
      <c r="O12" s="655"/>
      <c r="P12" s="655"/>
      <c r="Q12" s="656"/>
      <c r="R12" s="92"/>
      <c r="S12" s="657"/>
      <c r="T12" s="355" t="s">
        <v>3855</v>
      </c>
      <c r="U12" s="187"/>
      <c r="V12" s="187"/>
      <c r="W12" s="656"/>
      <c r="X12" s="656"/>
      <c r="Y12" s="656"/>
      <c r="Z12" s="656"/>
      <c r="AA12" s="656"/>
    </row>
    <row r="13" spans="1:30" ht="32.25" thickBot="1">
      <c r="A13" s="314" t="s">
        <v>16</v>
      </c>
      <c r="B13" s="187" t="s">
        <v>742</v>
      </c>
      <c r="C13" s="196" t="s">
        <v>732</v>
      </c>
      <c r="D13" s="187" t="s">
        <v>747</v>
      </c>
      <c r="E13" s="195" t="s">
        <v>3856</v>
      </c>
      <c r="F13" s="658">
        <v>42783</v>
      </c>
      <c r="G13" s="659">
        <v>42800</v>
      </c>
      <c r="H13" s="660" t="s">
        <v>3857</v>
      </c>
      <c r="I13" s="195" t="s">
        <v>535</v>
      </c>
      <c r="J13" s="661">
        <v>1</v>
      </c>
      <c r="K13" s="661">
        <v>1</v>
      </c>
      <c r="L13" s="661">
        <v>0</v>
      </c>
      <c r="M13" s="662">
        <v>139810</v>
      </c>
      <c r="N13" s="662">
        <v>139810</v>
      </c>
      <c r="O13" s="189">
        <v>0</v>
      </c>
      <c r="P13" s="663">
        <v>0</v>
      </c>
      <c r="Q13" s="660" t="s">
        <v>752</v>
      </c>
      <c r="R13" s="660" t="s">
        <v>432</v>
      </c>
      <c r="S13" s="660" t="s">
        <v>753</v>
      </c>
      <c r="T13" s="659">
        <v>42811</v>
      </c>
      <c r="U13" s="660"/>
      <c r="V13" s="659">
        <v>42822</v>
      </c>
      <c r="W13" s="659">
        <v>42823</v>
      </c>
      <c r="X13" s="664">
        <v>324</v>
      </c>
      <c r="Y13" s="662">
        <v>236950</v>
      </c>
      <c r="Z13" s="660" t="s">
        <v>536</v>
      </c>
      <c r="AA13" s="665" t="s">
        <v>432</v>
      </c>
    </row>
    <row r="14" spans="1:30" ht="52.5">
      <c r="A14" s="314" t="s">
        <v>34</v>
      </c>
      <c r="B14" s="200" t="s">
        <v>349</v>
      </c>
      <c r="C14" s="200" t="s">
        <v>360</v>
      </c>
      <c r="D14" s="200" t="s">
        <v>362</v>
      </c>
      <c r="E14" s="200" t="s">
        <v>363</v>
      </c>
      <c r="F14" s="187" t="s">
        <v>3861</v>
      </c>
      <c r="G14" s="187" t="s">
        <v>3862</v>
      </c>
      <c r="H14" s="200" t="s">
        <v>3863</v>
      </c>
      <c r="I14" s="200" t="s">
        <v>364</v>
      </c>
      <c r="J14" s="200" t="s">
        <v>10</v>
      </c>
      <c r="K14" s="673">
        <v>1</v>
      </c>
      <c r="L14" s="673">
        <v>0</v>
      </c>
      <c r="M14" s="193">
        <v>204600</v>
      </c>
      <c r="N14" s="193">
        <v>204600</v>
      </c>
      <c r="O14" s="193">
        <f>M14-N14</f>
        <v>0</v>
      </c>
      <c r="P14" s="378">
        <v>0</v>
      </c>
      <c r="Q14" s="257" t="s">
        <v>365</v>
      </c>
      <c r="R14" s="257" t="s">
        <v>366</v>
      </c>
      <c r="S14" s="257" t="s">
        <v>367</v>
      </c>
      <c r="T14" s="257" t="s">
        <v>3864</v>
      </c>
      <c r="U14" s="257" t="s">
        <v>361</v>
      </c>
      <c r="V14" s="257" t="s">
        <v>3865</v>
      </c>
      <c r="W14" s="257" t="s">
        <v>3866</v>
      </c>
      <c r="X14" s="193" t="s">
        <v>3867</v>
      </c>
      <c r="Y14" s="193">
        <v>204600</v>
      </c>
      <c r="Z14" s="257" t="s">
        <v>365</v>
      </c>
      <c r="AA14" s="257" t="s">
        <v>366</v>
      </c>
    </row>
    <row r="15" spans="1:30" ht="21">
      <c r="A15" s="314" t="s">
        <v>128</v>
      </c>
      <c r="B15" s="675" t="s">
        <v>726</v>
      </c>
      <c r="C15" s="675" t="s">
        <v>727</v>
      </c>
      <c r="D15" s="187" t="s">
        <v>756</v>
      </c>
      <c r="E15" s="187" t="s">
        <v>532</v>
      </c>
      <c r="F15" s="187" t="s">
        <v>3877</v>
      </c>
      <c r="G15" s="187" t="s">
        <v>3878</v>
      </c>
      <c r="H15" s="187"/>
      <c r="I15" s="187" t="s">
        <v>758</v>
      </c>
      <c r="J15" s="187"/>
      <c r="K15" s="143"/>
      <c r="L15" s="143"/>
      <c r="M15" s="656"/>
      <c r="N15" s="656"/>
      <c r="O15" s="656"/>
      <c r="P15" s="676"/>
      <c r="Q15" s="656"/>
      <c r="R15" s="656"/>
      <c r="S15" s="656"/>
      <c r="T15" s="656"/>
      <c r="U15" s="656"/>
      <c r="V15" s="92" t="s">
        <v>3878</v>
      </c>
      <c r="W15" s="92" t="s">
        <v>3879</v>
      </c>
      <c r="X15" s="656" t="s">
        <v>728</v>
      </c>
      <c r="Y15" s="656">
        <v>967318.5</v>
      </c>
      <c r="Z15" s="656" t="s">
        <v>267</v>
      </c>
      <c r="AA15" s="92">
        <v>2462222097</v>
      </c>
    </row>
    <row r="16" spans="1:30" ht="21">
      <c r="A16" s="314" t="s">
        <v>129</v>
      </c>
      <c r="B16" s="675" t="s">
        <v>726</v>
      </c>
      <c r="C16" s="675" t="s">
        <v>727</v>
      </c>
      <c r="D16" s="187" t="s">
        <v>759</v>
      </c>
      <c r="E16" s="187" t="s">
        <v>531</v>
      </c>
      <c r="F16" s="187" t="s">
        <v>787</v>
      </c>
      <c r="G16" s="187" t="s">
        <v>760</v>
      </c>
      <c r="H16" s="187"/>
      <c r="I16" s="187" t="s">
        <v>348</v>
      </c>
      <c r="J16" s="187"/>
      <c r="K16" s="143"/>
      <c r="L16" s="143"/>
      <c r="M16" s="656"/>
      <c r="N16" s="656"/>
      <c r="O16" s="656"/>
      <c r="P16" s="676"/>
      <c r="Q16" s="656"/>
      <c r="R16" s="656"/>
      <c r="S16" s="656"/>
      <c r="T16" s="656"/>
      <c r="U16" s="656"/>
      <c r="V16" s="92" t="s">
        <v>760</v>
      </c>
      <c r="W16" s="92" t="s">
        <v>3879</v>
      </c>
      <c r="X16" s="656" t="s">
        <v>729</v>
      </c>
      <c r="Y16" s="656">
        <v>260000</v>
      </c>
      <c r="Z16" s="656" t="s">
        <v>526</v>
      </c>
      <c r="AA16" s="92">
        <v>4216005993</v>
      </c>
    </row>
    <row r="17" spans="1:27" ht="21">
      <c r="A17" s="314" t="s">
        <v>130</v>
      </c>
      <c r="B17" s="675" t="s">
        <v>726</v>
      </c>
      <c r="C17" s="675" t="s">
        <v>727</v>
      </c>
      <c r="D17" s="677" t="s">
        <v>761</v>
      </c>
      <c r="E17" s="187" t="s">
        <v>534</v>
      </c>
      <c r="F17" s="187" t="s">
        <v>3877</v>
      </c>
      <c r="G17" s="187" t="s">
        <v>757</v>
      </c>
      <c r="H17" s="187"/>
      <c r="I17" s="187" t="s">
        <v>334</v>
      </c>
      <c r="J17" s="187"/>
      <c r="K17" s="143"/>
      <c r="L17" s="143"/>
      <c r="M17" s="656"/>
      <c r="N17" s="656"/>
      <c r="O17" s="656"/>
      <c r="P17" s="676"/>
      <c r="Q17" s="656"/>
      <c r="R17" s="656"/>
      <c r="S17" s="656"/>
      <c r="T17" s="656"/>
      <c r="U17" s="656"/>
      <c r="V17" s="92" t="s">
        <v>3880</v>
      </c>
      <c r="W17" s="92" t="s">
        <v>3879</v>
      </c>
      <c r="X17" s="656" t="s">
        <v>730</v>
      </c>
      <c r="Y17" s="656">
        <v>179889.9</v>
      </c>
      <c r="Z17" s="656" t="s">
        <v>259</v>
      </c>
      <c r="AA17" s="92">
        <v>7707049388</v>
      </c>
    </row>
    <row r="18" spans="1:27" ht="33.75">
      <c r="A18" s="314" t="s">
        <v>131</v>
      </c>
      <c r="B18" s="679" t="s">
        <v>279</v>
      </c>
      <c r="C18" s="679" t="s">
        <v>280</v>
      </c>
      <c r="D18" s="679" t="s">
        <v>327</v>
      </c>
      <c r="E18" s="641" t="s">
        <v>326</v>
      </c>
      <c r="F18" s="641" t="s">
        <v>791</v>
      </c>
      <c r="G18" s="641" t="s">
        <v>790</v>
      </c>
      <c r="H18" s="641" t="s">
        <v>3882</v>
      </c>
      <c r="I18" s="641" t="s">
        <v>2613</v>
      </c>
      <c r="J18" s="641" t="s">
        <v>10</v>
      </c>
      <c r="K18" s="143">
        <v>1</v>
      </c>
      <c r="L18" s="143">
        <v>0</v>
      </c>
      <c r="M18" s="680">
        <v>10500000</v>
      </c>
      <c r="N18" s="680">
        <v>10500000</v>
      </c>
      <c r="O18" s="680">
        <v>0</v>
      </c>
      <c r="P18" s="681">
        <v>0</v>
      </c>
      <c r="Q18" s="680" t="s">
        <v>525</v>
      </c>
      <c r="R18" s="655">
        <v>4253022764</v>
      </c>
      <c r="S18" s="655" t="s">
        <v>3883</v>
      </c>
      <c r="T18" s="641" t="s">
        <v>796</v>
      </c>
      <c r="U18" s="656"/>
      <c r="V18" s="641" t="s">
        <v>2629</v>
      </c>
      <c r="W18" s="641" t="s">
        <v>3884</v>
      </c>
      <c r="X18" s="641" t="s">
        <v>3885</v>
      </c>
      <c r="Y18" s="680">
        <v>10500000</v>
      </c>
      <c r="Z18" s="680" t="s">
        <v>525</v>
      </c>
      <c r="AA18" s="655">
        <v>4253022764</v>
      </c>
    </row>
    <row r="19" spans="1:27" ht="56.25">
      <c r="A19" s="314" t="s">
        <v>132</v>
      </c>
      <c r="B19" s="679" t="s">
        <v>279</v>
      </c>
      <c r="C19" s="679" t="s">
        <v>280</v>
      </c>
      <c r="D19" s="679" t="s">
        <v>2628</v>
      </c>
      <c r="E19" s="641" t="s">
        <v>3886</v>
      </c>
      <c r="F19" s="641" t="s">
        <v>786</v>
      </c>
      <c r="G19" s="641" t="s">
        <v>792</v>
      </c>
      <c r="H19" s="641" t="s">
        <v>3887</v>
      </c>
      <c r="I19" s="641" t="s">
        <v>3888</v>
      </c>
      <c r="J19" s="641" t="s">
        <v>10</v>
      </c>
      <c r="K19" s="143">
        <v>1</v>
      </c>
      <c r="L19" s="143">
        <v>0</v>
      </c>
      <c r="M19" s="680">
        <v>41614666.399999999</v>
      </c>
      <c r="N19" s="680">
        <v>41614666.399999999</v>
      </c>
      <c r="O19" s="680">
        <v>0</v>
      </c>
      <c r="P19" s="681">
        <v>0</v>
      </c>
      <c r="Q19" s="680">
        <v>41614666.399999999</v>
      </c>
      <c r="R19" s="680">
        <v>41614666.399999999</v>
      </c>
      <c r="S19" s="655" t="s">
        <v>3889</v>
      </c>
      <c r="T19" s="641" t="s">
        <v>795</v>
      </c>
      <c r="U19" s="656"/>
      <c r="V19" s="641" t="s">
        <v>3890</v>
      </c>
      <c r="W19" s="641" t="s">
        <v>3884</v>
      </c>
      <c r="X19" s="641" t="s">
        <v>3891</v>
      </c>
      <c r="Y19" s="680">
        <v>41614666.399999999</v>
      </c>
      <c r="Z19" s="680">
        <v>41614666.399999999</v>
      </c>
      <c r="AA19" s="680">
        <v>41614666.399999999</v>
      </c>
    </row>
    <row r="20" spans="1:27" ht="25.5">
      <c r="A20" s="314" t="s">
        <v>133</v>
      </c>
      <c r="B20" s="679" t="s">
        <v>279</v>
      </c>
      <c r="C20" s="679" t="s">
        <v>280</v>
      </c>
      <c r="D20" s="679" t="s">
        <v>327</v>
      </c>
      <c r="E20" s="641" t="s">
        <v>328</v>
      </c>
      <c r="F20" s="641" t="s">
        <v>788</v>
      </c>
      <c r="G20" s="641" t="s">
        <v>793</v>
      </c>
      <c r="H20" s="641" t="s">
        <v>3892</v>
      </c>
      <c r="I20" s="641" t="s">
        <v>2630</v>
      </c>
      <c r="J20" s="641" t="s">
        <v>10</v>
      </c>
      <c r="K20" s="143">
        <v>1</v>
      </c>
      <c r="L20" s="143">
        <v>0</v>
      </c>
      <c r="M20" s="680">
        <v>11956200.66</v>
      </c>
      <c r="N20" s="680">
        <v>11956200.66</v>
      </c>
      <c r="O20" s="680">
        <v>0</v>
      </c>
      <c r="P20" s="681">
        <v>0</v>
      </c>
      <c r="Q20" s="680" t="s">
        <v>525</v>
      </c>
      <c r="R20" s="655">
        <v>4253022764</v>
      </c>
      <c r="S20" s="655" t="s">
        <v>3883</v>
      </c>
      <c r="T20" s="641" t="s">
        <v>797</v>
      </c>
      <c r="U20" s="656"/>
      <c r="V20" s="641" t="s">
        <v>2629</v>
      </c>
      <c r="W20" s="641" t="s">
        <v>3884</v>
      </c>
      <c r="X20" s="641" t="s">
        <v>3893</v>
      </c>
      <c r="Y20" s="680">
        <v>11956200.66</v>
      </c>
      <c r="Z20" s="680" t="s">
        <v>525</v>
      </c>
      <c r="AA20" s="655">
        <v>4253022764</v>
      </c>
    </row>
    <row r="21" spans="1:27" ht="25.5">
      <c r="A21" s="314" t="s">
        <v>134</v>
      </c>
      <c r="B21" s="679" t="s">
        <v>279</v>
      </c>
      <c r="C21" s="679" t="s">
        <v>280</v>
      </c>
      <c r="D21" s="679" t="s">
        <v>3894</v>
      </c>
      <c r="E21" s="641" t="s">
        <v>262</v>
      </c>
      <c r="F21" s="641" t="s">
        <v>788</v>
      </c>
      <c r="G21" s="641" t="s">
        <v>794</v>
      </c>
      <c r="H21" s="641" t="s">
        <v>3895</v>
      </c>
      <c r="I21" s="641" t="s">
        <v>3896</v>
      </c>
      <c r="J21" s="187"/>
      <c r="K21" s="143"/>
      <c r="L21" s="143"/>
      <c r="M21" s="680">
        <v>482289.82</v>
      </c>
      <c r="N21" s="680">
        <v>482289.82</v>
      </c>
      <c r="O21" s="680">
        <v>0</v>
      </c>
      <c r="P21" s="681">
        <v>0</v>
      </c>
      <c r="Q21" s="680" t="s">
        <v>347</v>
      </c>
      <c r="R21" s="655">
        <v>4217166136</v>
      </c>
      <c r="S21" s="680" t="s">
        <v>2627</v>
      </c>
      <c r="T21" s="680"/>
      <c r="U21" s="656"/>
      <c r="V21" s="641" t="s">
        <v>3897</v>
      </c>
      <c r="W21" s="641" t="s">
        <v>3897</v>
      </c>
      <c r="X21" s="641" t="s">
        <v>3898</v>
      </c>
      <c r="Y21" s="680">
        <v>482289.82</v>
      </c>
      <c r="Z21" s="680" t="s">
        <v>347</v>
      </c>
      <c r="AA21" s="655">
        <v>4217166136</v>
      </c>
    </row>
    <row r="22" spans="1:27" ht="25.5">
      <c r="A22" s="314" t="s">
        <v>2632</v>
      </c>
      <c r="B22" s="679" t="s">
        <v>279</v>
      </c>
      <c r="C22" s="679" t="s">
        <v>280</v>
      </c>
      <c r="D22" s="679" t="s">
        <v>3894</v>
      </c>
      <c r="E22" s="641" t="s">
        <v>262</v>
      </c>
      <c r="F22" s="641" t="s">
        <v>788</v>
      </c>
      <c r="G22" s="641" t="s">
        <v>794</v>
      </c>
      <c r="H22" s="641" t="s">
        <v>3899</v>
      </c>
      <c r="I22" s="641" t="s">
        <v>3896</v>
      </c>
      <c r="J22" s="187"/>
      <c r="K22" s="143"/>
      <c r="L22" s="143"/>
      <c r="M22" s="680">
        <v>10571.33</v>
      </c>
      <c r="N22" s="680">
        <v>10571.33</v>
      </c>
      <c r="O22" s="680">
        <v>0</v>
      </c>
      <c r="P22" s="681">
        <v>0</v>
      </c>
      <c r="Q22" s="680" t="s">
        <v>347</v>
      </c>
      <c r="R22" s="655">
        <v>4217166136</v>
      </c>
      <c r="S22" s="680" t="s">
        <v>2627</v>
      </c>
      <c r="T22" s="680"/>
      <c r="U22" s="656"/>
      <c r="V22" s="641" t="s">
        <v>3900</v>
      </c>
      <c r="W22" s="641" t="s">
        <v>3900</v>
      </c>
      <c r="X22" s="641" t="s">
        <v>3901</v>
      </c>
      <c r="Y22" s="680">
        <v>10571.33</v>
      </c>
      <c r="Z22" s="680" t="s">
        <v>347</v>
      </c>
      <c r="AA22" s="655">
        <v>4217166136</v>
      </c>
    </row>
    <row r="23" spans="1:27" ht="31.5">
      <c r="A23" s="314" t="s">
        <v>282</v>
      </c>
      <c r="B23" s="679" t="s">
        <v>279</v>
      </c>
      <c r="C23" s="679" t="s">
        <v>280</v>
      </c>
      <c r="D23" s="679" t="s">
        <v>762</v>
      </c>
      <c r="E23" s="641" t="s">
        <v>3902</v>
      </c>
      <c r="F23" s="641" t="s">
        <v>789</v>
      </c>
      <c r="G23" s="187"/>
      <c r="H23" s="187"/>
      <c r="I23" s="641" t="s">
        <v>530</v>
      </c>
      <c r="J23" s="187"/>
      <c r="K23" s="143"/>
      <c r="L23" s="143"/>
      <c r="M23" s="680">
        <v>43728361.899999999</v>
      </c>
      <c r="N23" s="680">
        <v>43728361.899999999</v>
      </c>
      <c r="O23" s="680">
        <v>0</v>
      </c>
      <c r="P23" s="681">
        <v>0</v>
      </c>
      <c r="Q23" s="680" t="s">
        <v>3903</v>
      </c>
      <c r="R23" s="655">
        <v>4205109214</v>
      </c>
      <c r="S23" s="680" t="s">
        <v>799</v>
      </c>
      <c r="T23" s="656"/>
      <c r="U23" s="656"/>
      <c r="V23" s="641" t="s">
        <v>3904</v>
      </c>
      <c r="W23" s="641" t="s">
        <v>3904</v>
      </c>
      <c r="X23" s="641" t="s">
        <v>3905</v>
      </c>
      <c r="Y23" s="680">
        <v>43728361.899999999</v>
      </c>
      <c r="Z23" s="680" t="s">
        <v>3903</v>
      </c>
      <c r="AA23" s="655">
        <v>4205109214</v>
      </c>
    </row>
    <row r="24" spans="1:27" ht="31.5">
      <c r="A24" s="314" t="s">
        <v>320</v>
      </c>
      <c r="B24" s="679" t="s">
        <v>279</v>
      </c>
      <c r="C24" s="679" t="s">
        <v>280</v>
      </c>
      <c r="D24" s="679" t="s">
        <v>762</v>
      </c>
      <c r="E24" s="641" t="s">
        <v>3902</v>
      </c>
      <c r="F24" s="641" t="s">
        <v>789</v>
      </c>
      <c r="G24" s="187"/>
      <c r="H24" s="187"/>
      <c r="I24" s="641" t="s">
        <v>530</v>
      </c>
      <c r="J24" s="187"/>
      <c r="K24" s="143"/>
      <c r="L24" s="143"/>
      <c r="M24" s="680">
        <v>89915562.349999994</v>
      </c>
      <c r="N24" s="680">
        <v>89915562.349999994</v>
      </c>
      <c r="O24" s="680">
        <v>0</v>
      </c>
      <c r="P24" s="680">
        <v>0</v>
      </c>
      <c r="Q24" s="680" t="s">
        <v>3903</v>
      </c>
      <c r="R24" s="655">
        <v>4205109214</v>
      </c>
      <c r="S24" s="680" t="s">
        <v>799</v>
      </c>
      <c r="T24" s="656"/>
      <c r="U24" s="656"/>
      <c r="V24" s="641" t="s">
        <v>3906</v>
      </c>
      <c r="W24" s="641" t="s">
        <v>3850</v>
      </c>
      <c r="X24" s="641" t="s">
        <v>3907</v>
      </c>
      <c r="Y24" s="680">
        <v>89915562.349999994</v>
      </c>
      <c r="Z24" s="680" t="s">
        <v>3903</v>
      </c>
      <c r="AA24" s="655">
        <v>4205109214</v>
      </c>
    </row>
    <row r="25" spans="1:27" ht="31.5">
      <c r="A25" s="314" t="s">
        <v>321</v>
      </c>
      <c r="B25" s="679" t="s">
        <v>279</v>
      </c>
      <c r="C25" s="679" t="s">
        <v>280</v>
      </c>
      <c r="D25" s="679" t="s">
        <v>762</v>
      </c>
      <c r="E25" s="641" t="s">
        <v>3902</v>
      </c>
      <c r="F25" s="641" t="s">
        <v>789</v>
      </c>
      <c r="G25" s="187"/>
      <c r="H25" s="187"/>
      <c r="I25" s="641" t="s">
        <v>530</v>
      </c>
      <c r="J25" s="187"/>
      <c r="K25" s="143"/>
      <c r="L25" s="143"/>
      <c r="M25" s="680">
        <v>55599.39</v>
      </c>
      <c r="N25" s="680">
        <v>55599.39</v>
      </c>
      <c r="O25" s="680">
        <v>0</v>
      </c>
      <c r="P25" s="681">
        <v>0</v>
      </c>
      <c r="Q25" s="680" t="s">
        <v>3903</v>
      </c>
      <c r="R25" s="655">
        <v>4205109214</v>
      </c>
      <c r="S25" s="680" t="s">
        <v>799</v>
      </c>
      <c r="T25" s="656"/>
      <c r="U25" s="656"/>
      <c r="V25" s="641" t="s">
        <v>3908</v>
      </c>
      <c r="W25" s="641" t="s">
        <v>3908</v>
      </c>
      <c r="X25" s="641" t="s">
        <v>3909</v>
      </c>
      <c r="Y25" s="680">
        <v>55599.39</v>
      </c>
      <c r="Z25" s="680" t="s">
        <v>3903</v>
      </c>
      <c r="AA25" s="655">
        <v>4205109214</v>
      </c>
    </row>
    <row r="26" spans="1:27" ht="36">
      <c r="A26" s="314" t="s">
        <v>322</v>
      </c>
      <c r="B26" s="683" t="s">
        <v>705</v>
      </c>
      <c r="C26" s="361" t="s">
        <v>2616</v>
      </c>
      <c r="D26" s="641" t="s">
        <v>261</v>
      </c>
      <c r="E26" s="641" t="s">
        <v>3916</v>
      </c>
      <c r="F26" s="187" t="s">
        <v>3917</v>
      </c>
      <c r="G26" s="641" t="s">
        <v>3900</v>
      </c>
      <c r="H26" s="13" t="s">
        <v>3918</v>
      </c>
      <c r="I26" s="13" t="s">
        <v>530</v>
      </c>
      <c r="J26" s="187" t="s">
        <v>10</v>
      </c>
      <c r="K26" s="143"/>
      <c r="L26" s="143"/>
      <c r="M26" s="684">
        <v>140000</v>
      </c>
      <c r="N26" s="684">
        <v>140000</v>
      </c>
      <c r="O26" s="656"/>
      <c r="P26" s="676"/>
      <c r="Q26" s="656" t="s">
        <v>3919</v>
      </c>
      <c r="R26" s="684">
        <v>4205109214</v>
      </c>
      <c r="S26" s="680" t="s">
        <v>3920</v>
      </c>
      <c r="T26" s="656"/>
      <c r="U26" s="656"/>
      <c r="V26" s="92" t="s">
        <v>3921</v>
      </c>
      <c r="W26" s="92" t="s">
        <v>3900</v>
      </c>
      <c r="X26" s="13" t="s">
        <v>3922</v>
      </c>
      <c r="Y26" s="684">
        <v>140000</v>
      </c>
      <c r="Z26" s="656" t="s">
        <v>3919</v>
      </c>
      <c r="AA26" s="684">
        <v>4205109214</v>
      </c>
    </row>
    <row r="27" spans="1:27" ht="42">
      <c r="A27" s="314" t="s">
        <v>2633</v>
      </c>
      <c r="B27" s="683" t="s">
        <v>705</v>
      </c>
      <c r="C27" s="361" t="s">
        <v>2616</v>
      </c>
      <c r="D27" s="641" t="s">
        <v>263</v>
      </c>
      <c r="E27" s="641" t="s">
        <v>418</v>
      </c>
      <c r="F27" s="187" t="s">
        <v>3917</v>
      </c>
      <c r="G27" s="641" t="s">
        <v>3923</v>
      </c>
      <c r="H27" s="13" t="s">
        <v>3924</v>
      </c>
      <c r="I27" s="13" t="s">
        <v>2626</v>
      </c>
      <c r="J27" s="187" t="s">
        <v>10</v>
      </c>
      <c r="K27" s="143"/>
      <c r="L27" s="143"/>
      <c r="M27" s="684">
        <v>33484.75</v>
      </c>
      <c r="N27" s="684">
        <v>33484.75</v>
      </c>
      <c r="O27" s="656"/>
      <c r="P27" s="676"/>
      <c r="Q27" s="656" t="s">
        <v>347</v>
      </c>
      <c r="R27" s="684">
        <v>4217166136</v>
      </c>
      <c r="S27" s="680" t="s">
        <v>2617</v>
      </c>
      <c r="T27" s="656"/>
      <c r="U27" s="656"/>
      <c r="V27" s="92" t="s">
        <v>3925</v>
      </c>
      <c r="W27" s="92" t="s">
        <v>3917</v>
      </c>
      <c r="X27" s="11" t="s">
        <v>3926</v>
      </c>
      <c r="Y27" s="684">
        <v>33484.75</v>
      </c>
      <c r="Z27" s="656" t="s">
        <v>347</v>
      </c>
      <c r="AA27" s="684">
        <v>4217166136</v>
      </c>
    </row>
    <row r="28" spans="1:27" ht="36">
      <c r="A28" s="314" t="s">
        <v>2634</v>
      </c>
      <c r="B28" s="683" t="s">
        <v>705</v>
      </c>
      <c r="C28" s="361" t="s">
        <v>2616</v>
      </c>
      <c r="D28" s="641" t="s">
        <v>3927</v>
      </c>
      <c r="E28" s="641" t="s">
        <v>529</v>
      </c>
      <c r="F28" s="187" t="s">
        <v>3928</v>
      </c>
      <c r="G28" s="641" t="s">
        <v>3929</v>
      </c>
      <c r="H28" s="13" t="s">
        <v>3930</v>
      </c>
      <c r="I28" s="13" t="s">
        <v>2631</v>
      </c>
      <c r="J28" s="187" t="s">
        <v>10</v>
      </c>
      <c r="K28" s="143"/>
      <c r="L28" s="143"/>
      <c r="M28" s="684">
        <v>85967</v>
      </c>
      <c r="N28" s="684">
        <v>85967</v>
      </c>
      <c r="O28" s="656"/>
      <c r="P28" s="676"/>
      <c r="Q28" s="656" t="s">
        <v>259</v>
      </c>
      <c r="R28" s="684">
        <v>7707049388</v>
      </c>
      <c r="S28" s="680" t="s">
        <v>2618</v>
      </c>
      <c r="T28" s="656"/>
      <c r="U28" s="656"/>
      <c r="V28" s="92" t="s">
        <v>3931</v>
      </c>
      <c r="W28" s="92" t="s">
        <v>3929</v>
      </c>
      <c r="X28" s="13" t="s">
        <v>2619</v>
      </c>
      <c r="Y28" s="684">
        <v>85967</v>
      </c>
      <c r="Z28" s="656" t="s">
        <v>259</v>
      </c>
      <c r="AA28" s="684">
        <v>7707049388</v>
      </c>
    </row>
    <row r="29" spans="1:27" ht="21">
      <c r="A29" s="314" t="s">
        <v>281</v>
      </c>
      <c r="B29" s="187" t="s">
        <v>3947</v>
      </c>
      <c r="C29" s="187" t="s">
        <v>3978</v>
      </c>
      <c r="D29" s="187" t="s">
        <v>3979</v>
      </c>
      <c r="E29" s="187" t="s">
        <v>3980</v>
      </c>
      <c r="F29" s="187" t="s">
        <v>3981</v>
      </c>
      <c r="G29" s="187" t="s">
        <v>3848</v>
      </c>
      <c r="H29" s="187"/>
      <c r="I29" s="187" t="s">
        <v>364</v>
      </c>
      <c r="J29" s="187" t="s">
        <v>10</v>
      </c>
      <c r="K29" s="143">
        <v>1</v>
      </c>
      <c r="L29" s="143">
        <v>0</v>
      </c>
      <c r="M29" s="656">
        <v>272800</v>
      </c>
      <c r="N29" s="656">
        <v>272800</v>
      </c>
      <c r="O29" s="656">
        <v>0</v>
      </c>
      <c r="P29" s="676">
        <v>0</v>
      </c>
      <c r="Q29" s="656" t="s">
        <v>3982</v>
      </c>
      <c r="R29" s="696">
        <v>4205086172</v>
      </c>
      <c r="S29" s="656" t="s">
        <v>3983</v>
      </c>
      <c r="T29" s="656">
        <v>42810</v>
      </c>
      <c r="U29" s="656"/>
      <c r="V29" s="697">
        <v>42822</v>
      </c>
      <c r="W29" s="697">
        <v>42822</v>
      </c>
      <c r="X29" s="698">
        <v>3.4217170774169999E+18</v>
      </c>
      <c r="Y29" s="699">
        <v>272800</v>
      </c>
      <c r="Z29" s="656" t="s">
        <v>3982</v>
      </c>
      <c r="AA29" s="696">
        <v>4205086172</v>
      </c>
    </row>
    <row r="30" spans="1:27" ht="21">
      <c r="A30" s="314" t="s">
        <v>2635</v>
      </c>
      <c r="B30" s="187" t="s">
        <v>3947</v>
      </c>
      <c r="C30" s="187"/>
      <c r="D30" s="187"/>
      <c r="E30" s="187"/>
      <c r="F30" s="187"/>
      <c r="G30" s="187" t="s">
        <v>3984</v>
      </c>
      <c r="H30" s="187"/>
      <c r="I30" s="187" t="s">
        <v>3985</v>
      </c>
      <c r="J30" s="187" t="s">
        <v>10</v>
      </c>
      <c r="K30" s="143">
        <v>1</v>
      </c>
      <c r="L30" s="143">
        <v>0</v>
      </c>
      <c r="M30" s="656">
        <v>599850</v>
      </c>
      <c r="N30" s="656">
        <v>599850</v>
      </c>
      <c r="O30" s="656">
        <v>0</v>
      </c>
      <c r="P30" s="676">
        <v>0</v>
      </c>
      <c r="Q30" s="656" t="s">
        <v>3982</v>
      </c>
      <c r="R30" s="696">
        <v>4205086172</v>
      </c>
      <c r="S30" s="656" t="s">
        <v>3983</v>
      </c>
      <c r="T30" s="656">
        <v>42810</v>
      </c>
      <c r="U30" s="656"/>
      <c r="V30" s="697">
        <v>42822</v>
      </c>
      <c r="W30" s="697">
        <v>42822</v>
      </c>
      <c r="X30" s="700">
        <v>3.4217170774169999E+18</v>
      </c>
      <c r="Y30" s="656">
        <v>599850</v>
      </c>
      <c r="Z30" s="656" t="s">
        <v>3982</v>
      </c>
      <c r="AA30" s="696">
        <v>4205086172</v>
      </c>
    </row>
    <row r="31" spans="1:27" ht="52.5">
      <c r="A31" s="314" t="s">
        <v>2636</v>
      </c>
      <c r="B31" s="187" t="s">
        <v>3987</v>
      </c>
      <c r="C31" s="187" t="s">
        <v>397</v>
      </c>
      <c r="D31" s="187" t="s">
        <v>3979</v>
      </c>
      <c r="E31" s="187" t="s">
        <v>3988</v>
      </c>
      <c r="F31" s="200" t="s">
        <v>3989</v>
      </c>
      <c r="G31" s="200" t="s">
        <v>787</v>
      </c>
      <c r="H31" s="200" t="s">
        <v>3990</v>
      </c>
      <c r="I31" s="200" t="s">
        <v>3991</v>
      </c>
      <c r="J31" s="187" t="s">
        <v>15</v>
      </c>
      <c r="K31" s="644">
        <v>3</v>
      </c>
      <c r="L31" s="644" t="s">
        <v>3992</v>
      </c>
      <c r="M31" s="656">
        <v>89497.01</v>
      </c>
      <c r="N31" s="656">
        <v>75971.8</v>
      </c>
      <c r="O31" s="656">
        <f>M31-N31</f>
        <v>13525.209999999992</v>
      </c>
      <c r="P31" s="676">
        <f>O31/M31</f>
        <v>0.15112471355188281</v>
      </c>
      <c r="Q31" s="656" t="s">
        <v>3993</v>
      </c>
      <c r="R31" s="92" t="s">
        <v>3994</v>
      </c>
      <c r="S31" s="656" t="s">
        <v>3995</v>
      </c>
      <c r="T31" s="92" t="s">
        <v>2629</v>
      </c>
      <c r="U31" s="92" t="s">
        <v>3992</v>
      </c>
      <c r="V31" s="92" t="s">
        <v>3906</v>
      </c>
      <c r="W31" s="92" t="s">
        <v>3879</v>
      </c>
      <c r="X31" s="200" t="s">
        <v>3990</v>
      </c>
      <c r="Y31" s="709" t="s">
        <v>3996</v>
      </c>
      <c r="Z31" s="656" t="s">
        <v>3993</v>
      </c>
      <c r="AA31" s="92" t="s">
        <v>3994</v>
      </c>
    </row>
    <row r="32" spans="1:27" ht="89.25">
      <c r="A32" s="314" t="s">
        <v>2637</v>
      </c>
      <c r="B32" s="711" t="s">
        <v>3998</v>
      </c>
      <c r="C32" s="711" t="s">
        <v>3999</v>
      </c>
      <c r="D32" s="687" t="s">
        <v>4000</v>
      </c>
      <c r="E32" s="712" t="s">
        <v>4001</v>
      </c>
      <c r="F32" s="679" t="s">
        <v>4002</v>
      </c>
      <c r="G32" s="711" t="s">
        <v>4003</v>
      </c>
      <c r="H32" s="711" t="s">
        <v>4004</v>
      </c>
      <c r="I32" s="711" t="s">
        <v>4005</v>
      </c>
      <c r="J32" s="713">
        <v>1</v>
      </c>
      <c r="K32" s="687">
        <v>1</v>
      </c>
      <c r="L32" s="687"/>
      <c r="M32" s="714">
        <v>2070535</v>
      </c>
      <c r="N32" s="714">
        <v>2070535</v>
      </c>
      <c r="O32" s="714">
        <f>M32-N32</f>
        <v>0</v>
      </c>
      <c r="P32" s="714">
        <f t="shared" ref="P32:P95" si="0">O32/M32*100</f>
        <v>0</v>
      </c>
      <c r="Q32" s="687" t="s">
        <v>4006</v>
      </c>
      <c r="R32" s="687">
        <v>4218027199</v>
      </c>
      <c r="S32" s="687" t="s">
        <v>4007</v>
      </c>
      <c r="T32" s="715">
        <v>42726</v>
      </c>
      <c r="U32" s="687"/>
      <c r="V32" s="715">
        <v>42744</v>
      </c>
      <c r="W32" s="715">
        <v>42746</v>
      </c>
      <c r="X32" s="711" t="s">
        <v>4008</v>
      </c>
      <c r="Y32" s="714">
        <v>2070535</v>
      </c>
      <c r="Z32" s="687" t="s">
        <v>4006</v>
      </c>
      <c r="AA32" s="687">
        <v>4218027199</v>
      </c>
    </row>
    <row r="33" spans="1:27" ht="89.25">
      <c r="A33" s="314" t="s">
        <v>2638</v>
      </c>
      <c r="B33" s="711" t="s">
        <v>3998</v>
      </c>
      <c r="C33" s="711" t="s">
        <v>3999</v>
      </c>
      <c r="D33" s="687" t="s">
        <v>4000</v>
      </c>
      <c r="E33" s="712" t="s">
        <v>4001</v>
      </c>
      <c r="F33" s="679" t="s">
        <v>4002</v>
      </c>
      <c r="G33" s="711" t="s">
        <v>4003</v>
      </c>
      <c r="H33" s="711" t="s">
        <v>4009</v>
      </c>
      <c r="I33" s="711" t="s">
        <v>4005</v>
      </c>
      <c r="J33" s="713">
        <v>1</v>
      </c>
      <c r="K33" s="687">
        <v>1</v>
      </c>
      <c r="L33" s="687"/>
      <c r="M33" s="714">
        <v>2587100</v>
      </c>
      <c r="N33" s="714">
        <v>2587100</v>
      </c>
      <c r="O33" s="714">
        <f t="shared" ref="O33:O96" si="1">M33-N33</f>
        <v>0</v>
      </c>
      <c r="P33" s="714">
        <f t="shared" si="0"/>
        <v>0</v>
      </c>
      <c r="Q33" s="687" t="s">
        <v>4006</v>
      </c>
      <c r="R33" s="687">
        <v>4218027199</v>
      </c>
      <c r="S33" s="687" t="s">
        <v>4007</v>
      </c>
      <c r="T33" s="715">
        <v>42727</v>
      </c>
      <c r="U33" s="687"/>
      <c r="V33" s="715">
        <v>42744</v>
      </c>
      <c r="W33" s="715">
        <v>42746</v>
      </c>
      <c r="X33" s="711" t="s">
        <v>4010</v>
      </c>
      <c r="Y33" s="714">
        <v>2587100</v>
      </c>
      <c r="Z33" s="687" t="s">
        <v>4006</v>
      </c>
      <c r="AA33" s="687">
        <v>4218027199</v>
      </c>
    </row>
    <row r="34" spans="1:27" ht="76.5">
      <c r="A34" s="314" t="s">
        <v>323</v>
      </c>
      <c r="B34" s="711" t="s">
        <v>3998</v>
      </c>
      <c r="C34" s="711" t="s">
        <v>3999</v>
      </c>
      <c r="D34" s="687" t="s">
        <v>4000</v>
      </c>
      <c r="E34" s="712" t="s">
        <v>4011</v>
      </c>
      <c r="F34" s="679" t="s">
        <v>4002</v>
      </c>
      <c r="G34" s="711" t="s">
        <v>4012</v>
      </c>
      <c r="H34" s="711" t="s">
        <v>4013</v>
      </c>
      <c r="I34" s="711" t="s">
        <v>4014</v>
      </c>
      <c r="J34" s="713">
        <v>1</v>
      </c>
      <c r="K34" s="687">
        <v>1</v>
      </c>
      <c r="L34" s="687"/>
      <c r="M34" s="714">
        <v>2413321</v>
      </c>
      <c r="N34" s="714">
        <v>2413321</v>
      </c>
      <c r="O34" s="714">
        <f t="shared" si="1"/>
        <v>0</v>
      </c>
      <c r="P34" s="714">
        <f t="shared" si="0"/>
        <v>0</v>
      </c>
      <c r="Q34" s="687" t="s">
        <v>4015</v>
      </c>
      <c r="R34" s="687">
        <v>4216000191</v>
      </c>
      <c r="S34" s="687" t="s">
        <v>4016</v>
      </c>
      <c r="T34" s="715">
        <v>42727</v>
      </c>
      <c r="U34" s="687"/>
      <c r="V34" s="715">
        <v>42744</v>
      </c>
      <c r="W34" s="715">
        <v>42746</v>
      </c>
      <c r="X34" s="711" t="s">
        <v>4017</v>
      </c>
      <c r="Y34" s="714">
        <v>2413321</v>
      </c>
      <c r="Z34" s="687" t="s">
        <v>4015</v>
      </c>
      <c r="AA34" s="687">
        <v>4216000191</v>
      </c>
    </row>
    <row r="35" spans="1:27" ht="76.5">
      <c r="A35" s="314" t="s">
        <v>2639</v>
      </c>
      <c r="B35" s="711" t="s">
        <v>3998</v>
      </c>
      <c r="C35" s="711" t="s">
        <v>3999</v>
      </c>
      <c r="D35" s="687" t="s">
        <v>4000</v>
      </c>
      <c r="E35" s="712" t="s">
        <v>4011</v>
      </c>
      <c r="F35" s="679" t="s">
        <v>4002</v>
      </c>
      <c r="G35" s="711" t="s">
        <v>4012</v>
      </c>
      <c r="H35" s="711" t="s">
        <v>4018</v>
      </c>
      <c r="I35" s="711" t="s">
        <v>4014</v>
      </c>
      <c r="J35" s="713">
        <v>1</v>
      </c>
      <c r="K35" s="687">
        <v>1</v>
      </c>
      <c r="L35" s="687"/>
      <c r="M35" s="714">
        <v>1124450</v>
      </c>
      <c r="N35" s="714">
        <v>1124450</v>
      </c>
      <c r="O35" s="714">
        <f t="shared" si="1"/>
        <v>0</v>
      </c>
      <c r="P35" s="714">
        <f t="shared" si="0"/>
        <v>0</v>
      </c>
      <c r="Q35" s="687" t="s">
        <v>4015</v>
      </c>
      <c r="R35" s="687">
        <v>4216000191</v>
      </c>
      <c r="S35" s="687" t="s">
        <v>4016</v>
      </c>
      <c r="T35" s="715">
        <v>42727</v>
      </c>
      <c r="U35" s="687"/>
      <c r="V35" s="715">
        <v>42744</v>
      </c>
      <c r="W35" s="715">
        <v>42746</v>
      </c>
      <c r="X35" s="711" t="s">
        <v>4019</v>
      </c>
      <c r="Y35" s="714">
        <v>1124450</v>
      </c>
      <c r="Z35" s="687" t="s">
        <v>4015</v>
      </c>
      <c r="AA35" s="687">
        <v>4216000191</v>
      </c>
    </row>
    <row r="36" spans="1:27" s="202" customFormat="1" ht="63.75">
      <c r="A36" s="314" t="s">
        <v>2640</v>
      </c>
      <c r="B36" s="711" t="s">
        <v>3998</v>
      </c>
      <c r="C36" s="711" t="s">
        <v>3999</v>
      </c>
      <c r="D36" s="687" t="s">
        <v>263</v>
      </c>
      <c r="E36" s="711" t="s">
        <v>262</v>
      </c>
      <c r="F36" s="711" t="s">
        <v>787</v>
      </c>
      <c r="G36" s="711" t="s">
        <v>760</v>
      </c>
      <c r="H36" s="711" t="s">
        <v>4020</v>
      </c>
      <c r="I36" s="711" t="s">
        <v>4021</v>
      </c>
      <c r="J36" s="687"/>
      <c r="K36" s="687"/>
      <c r="L36" s="714"/>
      <c r="M36" s="714">
        <v>42475.95</v>
      </c>
      <c r="N36" s="714">
        <v>42475.95</v>
      </c>
      <c r="O36" s="714">
        <f t="shared" si="1"/>
        <v>0</v>
      </c>
      <c r="P36" s="714">
        <f t="shared" si="0"/>
        <v>0</v>
      </c>
      <c r="Q36" s="687" t="s">
        <v>347</v>
      </c>
      <c r="R36" s="687">
        <v>4217166136</v>
      </c>
      <c r="S36" s="715" t="s">
        <v>4022</v>
      </c>
      <c r="T36" s="687"/>
      <c r="U36" s="715"/>
      <c r="V36" s="715">
        <v>42747</v>
      </c>
      <c r="W36" s="715">
        <v>42747</v>
      </c>
      <c r="X36" s="711" t="s">
        <v>4023</v>
      </c>
      <c r="Y36" s="687">
        <v>42475.95</v>
      </c>
      <c r="Z36" s="687" t="s">
        <v>347</v>
      </c>
      <c r="AA36" s="687">
        <v>4217166136</v>
      </c>
    </row>
    <row r="37" spans="1:27" s="202" customFormat="1" ht="89.25">
      <c r="A37" s="314" t="s">
        <v>2641</v>
      </c>
      <c r="B37" s="711" t="s">
        <v>3998</v>
      </c>
      <c r="C37" s="711" t="s">
        <v>3999</v>
      </c>
      <c r="D37" s="687" t="s">
        <v>4000</v>
      </c>
      <c r="E37" s="712" t="s">
        <v>4001</v>
      </c>
      <c r="F37" s="679" t="s">
        <v>4002</v>
      </c>
      <c r="G37" s="711" t="s">
        <v>4003</v>
      </c>
      <c r="H37" s="711" t="s">
        <v>4024</v>
      </c>
      <c r="I37" s="711" t="s">
        <v>4005</v>
      </c>
      <c r="J37" s="713">
        <v>1</v>
      </c>
      <c r="K37" s="687">
        <v>1</v>
      </c>
      <c r="L37" s="687"/>
      <c r="M37" s="714">
        <v>3904832</v>
      </c>
      <c r="N37" s="714">
        <v>3904832</v>
      </c>
      <c r="O37" s="714">
        <f t="shared" si="1"/>
        <v>0</v>
      </c>
      <c r="P37" s="714">
        <f t="shared" si="0"/>
        <v>0</v>
      </c>
      <c r="Q37" s="687" t="s">
        <v>4025</v>
      </c>
      <c r="R37" s="687">
        <v>4220031996</v>
      </c>
      <c r="S37" s="687" t="s">
        <v>4026</v>
      </c>
      <c r="T37" s="715">
        <v>42734</v>
      </c>
      <c r="U37" s="687"/>
      <c r="V37" s="715">
        <v>42747</v>
      </c>
      <c r="W37" s="715">
        <v>42748</v>
      </c>
      <c r="X37" s="711" t="s">
        <v>4027</v>
      </c>
      <c r="Y37" s="714">
        <v>3904832</v>
      </c>
      <c r="Z37" s="687" t="s">
        <v>4025</v>
      </c>
      <c r="AA37" s="687">
        <v>4220031996</v>
      </c>
    </row>
    <row r="38" spans="1:27" s="202" customFormat="1" ht="102">
      <c r="A38" s="314" t="s">
        <v>2642</v>
      </c>
      <c r="B38" s="711" t="s">
        <v>3998</v>
      </c>
      <c r="C38" s="711" t="s">
        <v>3999</v>
      </c>
      <c r="D38" s="687" t="s">
        <v>4000</v>
      </c>
      <c r="E38" s="712" t="s">
        <v>4028</v>
      </c>
      <c r="F38" s="679" t="s">
        <v>4002</v>
      </c>
      <c r="G38" s="711" t="s">
        <v>4003</v>
      </c>
      <c r="H38" s="711" t="s">
        <v>4029</v>
      </c>
      <c r="I38" s="711" t="s">
        <v>4005</v>
      </c>
      <c r="J38" s="713">
        <v>1</v>
      </c>
      <c r="K38" s="687">
        <v>1</v>
      </c>
      <c r="L38" s="687"/>
      <c r="M38" s="714">
        <v>6828159</v>
      </c>
      <c r="N38" s="714">
        <v>6828159</v>
      </c>
      <c r="O38" s="714">
        <f t="shared" si="1"/>
        <v>0</v>
      </c>
      <c r="P38" s="714">
        <f t="shared" si="0"/>
        <v>0</v>
      </c>
      <c r="Q38" s="687" t="s">
        <v>4025</v>
      </c>
      <c r="R38" s="687">
        <v>4220031996</v>
      </c>
      <c r="S38" s="687" t="s">
        <v>4026</v>
      </c>
      <c r="T38" s="715">
        <v>42734</v>
      </c>
      <c r="U38" s="687"/>
      <c r="V38" s="715">
        <v>42747</v>
      </c>
      <c r="W38" s="715">
        <v>42748</v>
      </c>
      <c r="X38" s="711" t="s">
        <v>4030</v>
      </c>
      <c r="Y38" s="714">
        <v>6828159</v>
      </c>
      <c r="Z38" s="687" t="s">
        <v>4025</v>
      </c>
      <c r="AA38" s="687">
        <v>4220031996</v>
      </c>
    </row>
    <row r="39" spans="1:27" s="202" customFormat="1" ht="45" customHeight="1">
      <c r="A39" s="314" t="s">
        <v>2643</v>
      </c>
      <c r="B39" s="679" t="s">
        <v>3998</v>
      </c>
      <c r="C39" s="679" t="s">
        <v>3999</v>
      </c>
      <c r="D39" s="716" t="s">
        <v>2628</v>
      </c>
      <c r="E39" s="717" t="s">
        <v>4031</v>
      </c>
      <c r="F39" s="679" t="s">
        <v>4002</v>
      </c>
      <c r="G39" s="679" t="s">
        <v>4003</v>
      </c>
      <c r="H39" s="679" t="s">
        <v>4032</v>
      </c>
      <c r="I39" s="679" t="s">
        <v>4033</v>
      </c>
      <c r="J39" s="718">
        <v>1</v>
      </c>
      <c r="K39" s="716">
        <v>1</v>
      </c>
      <c r="L39" s="716"/>
      <c r="M39" s="719">
        <v>5248200</v>
      </c>
      <c r="N39" s="719">
        <v>5248200</v>
      </c>
      <c r="O39" s="714">
        <f t="shared" si="1"/>
        <v>0</v>
      </c>
      <c r="P39" s="714">
        <f t="shared" si="0"/>
        <v>0</v>
      </c>
      <c r="Q39" s="687" t="s">
        <v>4025</v>
      </c>
      <c r="R39" s="687">
        <v>4220031996</v>
      </c>
      <c r="S39" s="687" t="s">
        <v>4026</v>
      </c>
      <c r="T39" s="715">
        <v>42734</v>
      </c>
      <c r="U39" s="687"/>
      <c r="V39" s="715">
        <v>42747</v>
      </c>
      <c r="W39" s="715">
        <v>42748</v>
      </c>
      <c r="X39" s="711" t="s">
        <v>4034</v>
      </c>
      <c r="Y39" s="719">
        <v>5248200</v>
      </c>
      <c r="Z39" s="687" t="s">
        <v>4025</v>
      </c>
      <c r="AA39" s="687">
        <v>4220031996</v>
      </c>
    </row>
    <row r="40" spans="1:27" ht="51">
      <c r="A40" s="314" t="s">
        <v>2644</v>
      </c>
      <c r="B40" s="679" t="s">
        <v>3998</v>
      </c>
      <c r="C40" s="679" t="s">
        <v>3999</v>
      </c>
      <c r="D40" s="687" t="s">
        <v>261</v>
      </c>
      <c r="E40" s="711" t="s">
        <v>4035</v>
      </c>
      <c r="F40" s="711" t="s">
        <v>787</v>
      </c>
      <c r="G40" s="711" t="s">
        <v>4036</v>
      </c>
      <c r="H40" s="711" t="s">
        <v>4037</v>
      </c>
      <c r="I40" s="711" t="s">
        <v>334</v>
      </c>
      <c r="J40" s="687"/>
      <c r="K40" s="687"/>
      <c r="L40" s="714"/>
      <c r="M40" s="714">
        <v>290000</v>
      </c>
      <c r="N40" s="714">
        <v>290000</v>
      </c>
      <c r="O40" s="714">
        <f t="shared" si="1"/>
        <v>0</v>
      </c>
      <c r="P40" s="714">
        <f t="shared" si="0"/>
        <v>0</v>
      </c>
      <c r="Q40" s="687" t="s">
        <v>259</v>
      </c>
      <c r="R40" s="687">
        <v>7707049388</v>
      </c>
      <c r="S40" s="687" t="s">
        <v>4038</v>
      </c>
      <c r="T40" s="687"/>
      <c r="U40" s="715"/>
      <c r="V40" s="715">
        <v>42747</v>
      </c>
      <c r="W40" s="715">
        <v>42748</v>
      </c>
      <c r="X40" s="711" t="s">
        <v>4039</v>
      </c>
      <c r="Y40" s="714">
        <v>290000</v>
      </c>
      <c r="Z40" s="687" t="s">
        <v>259</v>
      </c>
      <c r="AA40" s="687">
        <v>7707049388</v>
      </c>
    </row>
    <row r="41" spans="1:27" ht="76.5">
      <c r="A41" s="314" t="s">
        <v>2645</v>
      </c>
      <c r="B41" s="711" t="s">
        <v>3998</v>
      </c>
      <c r="C41" s="711" t="s">
        <v>3999</v>
      </c>
      <c r="D41" s="687" t="s">
        <v>4000</v>
      </c>
      <c r="E41" s="712" t="s">
        <v>4011</v>
      </c>
      <c r="F41" s="679" t="s">
        <v>4002</v>
      </c>
      <c r="G41" s="711" t="s">
        <v>4012</v>
      </c>
      <c r="H41" s="711" t="s">
        <v>4040</v>
      </c>
      <c r="I41" s="711" t="s">
        <v>4041</v>
      </c>
      <c r="J41" s="713">
        <v>1</v>
      </c>
      <c r="K41" s="687">
        <v>1</v>
      </c>
      <c r="L41" s="687"/>
      <c r="M41" s="714">
        <v>4736373</v>
      </c>
      <c r="N41" s="714">
        <v>4736373</v>
      </c>
      <c r="O41" s="714">
        <f t="shared" si="1"/>
        <v>0</v>
      </c>
      <c r="P41" s="714">
        <f t="shared" si="0"/>
        <v>0</v>
      </c>
      <c r="Q41" s="687" t="s">
        <v>4015</v>
      </c>
      <c r="R41" s="687">
        <v>4216000191</v>
      </c>
      <c r="S41" s="687" t="s">
        <v>4016</v>
      </c>
      <c r="T41" s="715">
        <v>42745</v>
      </c>
      <c r="U41" s="687"/>
      <c r="V41" s="715">
        <v>42758</v>
      </c>
      <c r="W41" s="715">
        <v>42759</v>
      </c>
      <c r="X41" s="711" t="s">
        <v>4042</v>
      </c>
      <c r="Y41" s="714">
        <v>4736373</v>
      </c>
      <c r="Z41" s="687" t="s">
        <v>4015</v>
      </c>
      <c r="AA41" s="687">
        <v>4216000191</v>
      </c>
    </row>
    <row r="42" spans="1:27" ht="102">
      <c r="A42" s="314" t="s">
        <v>2646</v>
      </c>
      <c r="B42" s="711" t="s">
        <v>3998</v>
      </c>
      <c r="C42" s="711" t="s">
        <v>3999</v>
      </c>
      <c r="D42" s="687" t="s">
        <v>4000</v>
      </c>
      <c r="E42" s="712" t="s">
        <v>4028</v>
      </c>
      <c r="F42" s="679" t="s">
        <v>4002</v>
      </c>
      <c r="G42" s="711" t="s">
        <v>4003</v>
      </c>
      <c r="H42" s="711" t="s">
        <v>4043</v>
      </c>
      <c r="I42" s="711" t="s">
        <v>4005</v>
      </c>
      <c r="J42" s="713">
        <v>1</v>
      </c>
      <c r="K42" s="687">
        <v>1</v>
      </c>
      <c r="L42" s="687"/>
      <c r="M42" s="714">
        <v>4141525</v>
      </c>
      <c r="N42" s="714">
        <v>4141525</v>
      </c>
      <c r="O42" s="714">
        <f t="shared" si="1"/>
        <v>0</v>
      </c>
      <c r="P42" s="714">
        <f t="shared" si="0"/>
        <v>0</v>
      </c>
      <c r="Q42" s="687" t="s">
        <v>4006</v>
      </c>
      <c r="R42" s="687">
        <v>4218027199</v>
      </c>
      <c r="S42" s="687" t="s">
        <v>4007</v>
      </c>
      <c r="T42" s="715">
        <v>42747</v>
      </c>
      <c r="U42" s="687"/>
      <c r="V42" s="715">
        <v>42758</v>
      </c>
      <c r="W42" s="715">
        <v>42759</v>
      </c>
      <c r="X42" s="711" t="s">
        <v>4044</v>
      </c>
      <c r="Y42" s="714">
        <v>4141525</v>
      </c>
      <c r="Z42" s="687" t="s">
        <v>4006</v>
      </c>
      <c r="AA42" s="687">
        <v>4218027199</v>
      </c>
    </row>
    <row r="43" spans="1:27" ht="76.5">
      <c r="A43" s="314" t="s">
        <v>2647</v>
      </c>
      <c r="B43" s="711" t="s">
        <v>3998</v>
      </c>
      <c r="C43" s="711" t="s">
        <v>3999</v>
      </c>
      <c r="D43" s="687" t="s">
        <v>4000</v>
      </c>
      <c r="E43" s="712" t="s">
        <v>4011</v>
      </c>
      <c r="F43" s="679" t="s">
        <v>4002</v>
      </c>
      <c r="G43" s="711" t="s">
        <v>4045</v>
      </c>
      <c r="H43" s="711" t="s">
        <v>4046</v>
      </c>
      <c r="I43" s="711" t="s">
        <v>4014</v>
      </c>
      <c r="J43" s="713">
        <v>1</v>
      </c>
      <c r="K43" s="687">
        <v>1</v>
      </c>
      <c r="L43" s="687"/>
      <c r="M43" s="714">
        <v>5769223</v>
      </c>
      <c r="N43" s="714">
        <v>5769223</v>
      </c>
      <c r="O43" s="714">
        <f t="shared" si="1"/>
        <v>0</v>
      </c>
      <c r="P43" s="714">
        <f t="shared" si="0"/>
        <v>0</v>
      </c>
      <c r="Q43" s="687" t="s">
        <v>4015</v>
      </c>
      <c r="R43" s="687">
        <v>4216000191</v>
      </c>
      <c r="S43" s="687" t="s">
        <v>4016</v>
      </c>
      <c r="T43" s="715">
        <v>42745</v>
      </c>
      <c r="U43" s="687"/>
      <c r="V43" s="715">
        <v>42758</v>
      </c>
      <c r="W43" s="715">
        <v>42759</v>
      </c>
      <c r="X43" s="711" t="s">
        <v>4047</v>
      </c>
      <c r="Y43" s="714">
        <v>5769223</v>
      </c>
      <c r="Z43" s="687" t="s">
        <v>4015</v>
      </c>
      <c r="AA43" s="687">
        <v>4216000191</v>
      </c>
    </row>
    <row r="44" spans="1:27" ht="127.5">
      <c r="A44" s="314" t="s">
        <v>2648</v>
      </c>
      <c r="B44" s="679" t="s">
        <v>3998</v>
      </c>
      <c r="C44" s="679" t="s">
        <v>3999</v>
      </c>
      <c r="D44" s="716" t="s">
        <v>2628</v>
      </c>
      <c r="E44" s="717" t="s">
        <v>4031</v>
      </c>
      <c r="F44" s="679" t="s">
        <v>4002</v>
      </c>
      <c r="G44" s="679" t="s">
        <v>797</v>
      </c>
      <c r="H44" s="679" t="s">
        <v>4048</v>
      </c>
      <c r="I44" s="679" t="s">
        <v>4033</v>
      </c>
      <c r="J44" s="718">
        <v>1</v>
      </c>
      <c r="K44" s="716">
        <v>1</v>
      </c>
      <c r="L44" s="716"/>
      <c r="M44" s="719">
        <v>1769059</v>
      </c>
      <c r="N44" s="719">
        <v>1769059</v>
      </c>
      <c r="O44" s="714">
        <f t="shared" si="1"/>
        <v>0</v>
      </c>
      <c r="P44" s="714">
        <f t="shared" si="0"/>
        <v>0</v>
      </c>
      <c r="Q44" s="687" t="s">
        <v>4006</v>
      </c>
      <c r="R44" s="687">
        <v>4218027199</v>
      </c>
      <c r="S44" s="687" t="s">
        <v>4007</v>
      </c>
      <c r="T44" s="720">
        <v>42746</v>
      </c>
      <c r="U44" s="716"/>
      <c r="V44" s="715">
        <v>42758</v>
      </c>
      <c r="W44" s="715">
        <v>42759</v>
      </c>
      <c r="X44" s="711" t="s">
        <v>4049</v>
      </c>
      <c r="Y44" s="719">
        <v>1769059</v>
      </c>
      <c r="Z44" s="687" t="s">
        <v>4006</v>
      </c>
      <c r="AA44" s="687">
        <v>4218027199</v>
      </c>
    </row>
    <row r="45" spans="1:27" ht="89.25">
      <c r="A45" s="314" t="s">
        <v>2649</v>
      </c>
      <c r="B45" s="711" t="s">
        <v>3998</v>
      </c>
      <c r="C45" s="711" t="s">
        <v>3999</v>
      </c>
      <c r="D45" s="687" t="s">
        <v>4000</v>
      </c>
      <c r="E45" s="712" t="s">
        <v>4001</v>
      </c>
      <c r="F45" s="679" t="s">
        <v>4002</v>
      </c>
      <c r="G45" s="711" t="s">
        <v>4012</v>
      </c>
      <c r="H45" s="711" t="s">
        <v>4050</v>
      </c>
      <c r="I45" s="711" t="s">
        <v>4005</v>
      </c>
      <c r="J45" s="713">
        <v>1</v>
      </c>
      <c r="K45" s="687">
        <v>1</v>
      </c>
      <c r="L45" s="687"/>
      <c r="M45" s="714">
        <v>3294097</v>
      </c>
      <c r="N45" s="714">
        <v>3294097</v>
      </c>
      <c r="O45" s="714">
        <f t="shared" si="1"/>
        <v>0</v>
      </c>
      <c r="P45" s="714">
        <f t="shared" si="0"/>
        <v>0</v>
      </c>
      <c r="Q45" s="687" t="s">
        <v>4006</v>
      </c>
      <c r="R45" s="687">
        <v>4218027199</v>
      </c>
      <c r="S45" s="687" t="s">
        <v>4007</v>
      </c>
      <c r="T45" s="715">
        <v>42745</v>
      </c>
      <c r="U45" s="687"/>
      <c r="V45" s="715">
        <v>42758</v>
      </c>
      <c r="W45" s="715">
        <v>42759</v>
      </c>
      <c r="X45" s="711" t="s">
        <v>4051</v>
      </c>
      <c r="Y45" s="714">
        <v>3294097</v>
      </c>
      <c r="Z45" s="687" t="s">
        <v>4006</v>
      </c>
      <c r="AA45" s="687">
        <v>4218027199</v>
      </c>
    </row>
    <row r="46" spans="1:27" ht="89.25">
      <c r="A46" s="314" t="s">
        <v>2650</v>
      </c>
      <c r="B46" s="711" t="s">
        <v>3998</v>
      </c>
      <c r="C46" s="711" t="s">
        <v>3999</v>
      </c>
      <c r="D46" s="687" t="s">
        <v>4000</v>
      </c>
      <c r="E46" s="712" t="s">
        <v>4001</v>
      </c>
      <c r="F46" s="679" t="s">
        <v>4002</v>
      </c>
      <c r="G46" s="711" t="s">
        <v>4012</v>
      </c>
      <c r="H46" s="711" t="s">
        <v>4052</v>
      </c>
      <c r="I46" s="711" t="s">
        <v>4005</v>
      </c>
      <c r="J46" s="713">
        <v>1</v>
      </c>
      <c r="K46" s="687">
        <v>1</v>
      </c>
      <c r="L46" s="687"/>
      <c r="M46" s="714">
        <v>3365187</v>
      </c>
      <c r="N46" s="714">
        <v>3365187</v>
      </c>
      <c r="O46" s="714">
        <f t="shared" si="1"/>
        <v>0</v>
      </c>
      <c r="P46" s="714">
        <f t="shared" si="0"/>
        <v>0</v>
      </c>
      <c r="Q46" s="687" t="s">
        <v>4006</v>
      </c>
      <c r="R46" s="687">
        <v>4218027199</v>
      </c>
      <c r="S46" s="687" t="s">
        <v>4007</v>
      </c>
      <c r="T46" s="715">
        <v>42745</v>
      </c>
      <c r="U46" s="687"/>
      <c r="V46" s="715">
        <v>42758</v>
      </c>
      <c r="W46" s="715">
        <v>42759</v>
      </c>
      <c r="X46" s="711" t="s">
        <v>4053</v>
      </c>
      <c r="Y46" s="714">
        <v>3365187</v>
      </c>
      <c r="Z46" s="687" t="s">
        <v>4006</v>
      </c>
      <c r="AA46" s="687">
        <v>4218027199</v>
      </c>
    </row>
    <row r="47" spans="1:27" ht="51">
      <c r="A47" s="314" t="s">
        <v>2651</v>
      </c>
      <c r="B47" s="711" t="s">
        <v>3998</v>
      </c>
      <c r="C47" s="711" t="s">
        <v>3999</v>
      </c>
      <c r="D47" s="687" t="s">
        <v>263</v>
      </c>
      <c r="E47" s="711" t="s">
        <v>4054</v>
      </c>
      <c r="F47" s="711" t="s">
        <v>3850</v>
      </c>
      <c r="G47" s="711" t="s">
        <v>3981</v>
      </c>
      <c r="H47" s="711" t="s">
        <v>4055</v>
      </c>
      <c r="I47" s="711" t="s">
        <v>4056</v>
      </c>
      <c r="J47" s="687"/>
      <c r="K47" s="687"/>
      <c r="L47" s="714"/>
      <c r="M47" s="714">
        <v>264901.71000000002</v>
      </c>
      <c r="N47" s="714">
        <v>264901.71000000002</v>
      </c>
      <c r="O47" s="714">
        <f t="shared" si="1"/>
        <v>0</v>
      </c>
      <c r="P47" s="714">
        <f t="shared" si="0"/>
        <v>0</v>
      </c>
      <c r="Q47" s="687" t="s">
        <v>4057</v>
      </c>
      <c r="R47" s="687">
        <v>4217146362</v>
      </c>
      <c r="S47" s="715" t="s">
        <v>4058</v>
      </c>
      <c r="T47" s="687"/>
      <c r="U47" s="715"/>
      <c r="V47" s="715">
        <v>42797</v>
      </c>
      <c r="W47" s="715">
        <v>42800</v>
      </c>
      <c r="X47" s="711" t="s">
        <v>4059</v>
      </c>
      <c r="Y47" s="714">
        <v>264901.71000000002</v>
      </c>
      <c r="Z47" s="687" t="s">
        <v>4057</v>
      </c>
      <c r="AA47" s="687">
        <v>4217146362</v>
      </c>
    </row>
    <row r="48" spans="1:27" ht="51">
      <c r="A48" s="314" t="s">
        <v>2652</v>
      </c>
      <c r="B48" s="711" t="s">
        <v>3998</v>
      </c>
      <c r="C48" s="711" t="s">
        <v>3999</v>
      </c>
      <c r="D48" s="687" t="s">
        <v>263</v>
      </c>
      <c r="E48" s="711" t="s">
        <v>4054</v>
      </c>
      <c r="F48" s="711" t="s">
        <v>3850</v>
      </c>
      <c r="G48" s="711" t="s">
        <v>4060</v>
      </c>
      <c r="H48" s="711" t="s">
        <v>4061</v>
      </c>
      <c r="I48" s="711" t="s">
        <v>4056</v>
      </c>
      <c r="J48" s="687"/>
      <c r="K48" s="687"/>
      <c r="L48" s="714"/>
      <c r="M48" s="714">
        <v>195397.85</v>
      </c>
      <c r="N48" s="714">
        <v>195397.85</v>
      </c>
      <c r="O48" s="714">
        <f t="shared" si="1"/>
        <v>0</v>
      </c>
      <c r="P48" s="714">
        <f t="shared" si="0"/>
        <v>0</v>
      </c>
      <c r="Q48" s="687" t="s">
        <v>4062</v>
      </c>
      <c r="R48" s="687">
        <v>4217148426</v>
      </c>
      <c r="S48" s="715" t="s">
        <v>4063</v>
      </c>
      <c r="T48" s="687"/>
      <c r="U48" s="715"/>
      <c r="V48" s="715">
        <v>42800</v>
      </c>
      <c r="W48" s="715">
        <v>42800</v>
      </c>
      <c r="X48" s="711" t="s">
        <v>4064</v>
      </c>
      <c r="Y48" s="714">
        <v>195397.85</v>
      </c>
      <c r="Z48" s="687" t="s">
        <v>4062</v>
      </c>
      <c r="AA48" s="687">
        <v>4217148426</v>
      </c>
    </row>
    <row r="49" spans="1:27" ht="51">
      <c r="A49" s="314" t="s">
        <v>2653</v>
      </c>
      <c r="B49" s="711" t="s">
        <v>3998</v>
      </c>
      <c r="C49" s="711" t="s">
        <v>3999</v>
      </c>
      <c r="D49" s="687" t="s">
        <v>263</v>
      </c>
      <c r="E49" s="711" t="s">
        <v>4065</v>
      </c>
      <c r="F49" s="711" t="s">
        <v>3850</v>
      </c>
      <c r="G49" s="711" t="s">
        <v>3981</v>
      </c>
      <c r="H49" s="711" t="s">
        <v>4066</v>
      </c>
      <c r="I49" s="711" t="s">
        <v>4056</v>
      </c>
      <c r="J49" s="687"/>
      <c r="K49" s="687"/>
      <c r="L49" s="714"/>
      <c r="M49" s="714">
        <v>218609.38</v>
      </c>
      <c r="N49" s="714">
        <v>218609.38</v>
      </c>
      <c r="O49" s="714">
        <f t="shared" si="1"/>
        <v>0</v>
      </c>
      <c r="P49" s="714">
        <f t="shared" si="0"/>
        <v>0</v>
      </c>
      <c r="Q49" s="687" t="s">
        <v>4067</v>
      </c>
      <c r="R49" s="687">
        <v>4217146884</v>
      </c>
      <c r="S49" s="715" t="s">
        <v>4068</v>
      </c>
      <c r="T49" s="687"/>
      <c r="U49" s="715"/>
      <c r="V49" s="715">
        <v>42800</v>
      </c>
      <c r="W49" s="715">
        <v>42800</v>
      </c>
      <c r="X49" s="711" t="s">
        <v>4069</v>
      </c>
      <c r="Y49" s="714">
        <v>218609.38</v>
      </c>
      <c r="Z49" s="687" t="s">
        <v>4067</v>
      </c>
      <c r="AA49" s="687">
        <v>4217146884</v>
      </c>
    </row>
    <row r="50" spans="1:27" ht="102">
      <c r="A50" s="314" t="s">
        <v>2654</v>
      </c>
      <c r="B50" s="711" t="s">
        <v>3998</v>
      </c>
      <c r="C50" s="711" t="s">
        <v>3999</v>
      </c>
      <c r="D50" s="687" t="s">
        <v>4000</v>
      </c>
      <c r="E50" s="712" t="s">
        <v>4070</v>
      </c>
      <c r="F50" s="721" t="s">
        <v>4071</v>
      </c>
      <c r="G50" s="711" t="s">
        <v>4072</v>
      </c>
      <c r="H50" s="711" t="s">
        <v>4073</v>
      </c>
      <c r="I50" s="711" t="s">
        <v>4005</v>
      </c>
      <c r="J50" s="713">
        <v>1</v>
      </c>
      <c r="K50" s="687">
        <v>1</v>
      </c>
      <c r="L50" s="687"/>
      <c r="M50" s="714">
        <v>259056</v>
      </c>
      <c r="N50" s="714">
        <v>259056</v>
      </c>
      <c r="O50" s="714">
        <f t="shared" si="1"/>
        <v>0</v>
      </c>
      <c r="P50" s="714">
        <f t="shared" si="0"/>
        <v>0</v>
      </c>
      <c r="Q50" s="687" t="s">
        <v>4074</v>
      </c>
      <c r="R50" s="687">
        <v>4220031996</v>
      </c>
      <c r="S50" s="687" t="s">
        <v>4026</v>
      </c>
      <c r="T50" s="715">
        <v>42804</v>
      </c>
      <c r="U50" s="687"/>
      <c r="V50" s="715">
        <v>42816</v>
      </c>
      <c r="W50" s="715">
        <v>42816</v>
      </c>
      <c r="X50" s="711" t="s">
        <v>4075</v>
      </c>
      <c r="Y50" s="714">
        <v>259056</v>
      </c>
      <c r="Z50" s="687" t="s">
        <v>4074</v>
      </c>
      <c r="AA50" s="687">
        <v>4220031996</v>
      </c>
    </row>
    <row r="51" spans="1:27" ht="140.25">
      <c r="A51" s="314" t="s">
        <v>2655</v>
      </c>
      <c r="B51" s="711" t="s">
        <v>3998</v>
      </c>
      <c r="C51" s="711" t="s">
        <v>3999</v>
      </c>
      <c r="D51" s="687" t="s">
        <v>4000</v>
      </c>
      <c r="E51" s="712" t="s">
        <v>4076</v>
      </c>
      <c r="F51" s="721" t="s">
        <v>4071</v>
      </c>
      <c r="G51" s="711" t="s">
        <v>4072</v>
      </c>
      <c r="H51" s="711" t="s">
        <v>4077</v>
      </c>
      <c r="I51" s="711" t="s">
        <v>4005</v>
      </c>
      <c r="J51" s="713">
        <v>1</v>
      </c>
      <c r="K51" s="687">
        <v>1</v>
      </c>
      <c r="L51" s="687"/>
      <c r="M51" s="714">
        <v>2245920</v>
      </c>
      <c r="N51" s="714">
        <v>2245920</v>
      </c>
      <c r="O51" s="714">
        <f t="shared" si="1"/>
        <v>0</v>
      </c>
      <c r="P51" s="714">
        <f t="shared" si="0"/>
        <v>0</v>
      </c>
      <c r="Q51" s="687" t="s">
        <v>4074</v>
      </c>
      <c r="R51" s="687">
        <v>4220031996</v>
      </c>
      <c r="S51" s="687" t="s">
        <v>4026</v>
      </c>
      <c r="T51" s="715">
        <v>42804</v>
      </c>
      <c r="U51" s="687"/>
      <c r="V51" s="715">
        <v>42816</v>
      </c>
      <c r="W51" s="715">
        <v>42816</v>
      </c>
      <c r="X51" s="711" t="s">
        <v>4078</v>
      </c>
      <c r="Y51" s="714">
        <v>2245920</v>
      </c>
      <c r="Z51" s="687" t="s">
        <v>4074</v>
      </c>
      <c r="AA51" s="687">
        <v>4220031996</v>
      </c>
    </row>
    <row r="52" spans="1:27" ht="140.25">
      <c r="A52" s="314" t="s">
        <v>2656</v>
      </c>
      <c r="B52" s="711" t="s">
        <v>3998</v>
      </c>
      <c r="C52" s="711" t="s">
        <v>3999</v>
      </c>
      <c r="D52" s="687" t="s">
        <v>4000</v>
      </c>
      <c r="E52" s="712" t="s">
        <v>4079</v>
      </c>
      <c r="F52" s="721" t="s">
        <v>4071</v>
      </c>
      <c r="G52" s="711" t="s">
        <v>4072</v>
      </c>
      <c r="H52" s="711" t="s">
        <v>4080</v>
      </c>
      <c r="I52" s="711" t="s">
        <v>4005</v>
      </c>
      <c r="J52" s="713">
        <v>1</v>
      </c>
      <c r="K52" s="687">
        <v>1</v>
      </c>
      <c r="L52" s="687"/>
      <c r="M52" s="714">
        <v>410738.88</v>
      </c>
      <c r="N52" s="714">
        <v>410738.88</v>
      </c>
      <c r="O52" s="714">
        <f t="shared" si="1"/>
        <v>0</v>
      </c>
      <c r="P52" s="714">
        <f t="shared" si="0"/>
        <v>0</v>
      </c>
      <c r="Q52" s="687" t="s">
        <v>4006</v>
      </c>
      <c r="R52" s="687">
        <v>4218027199</v>
      </c>
      <c r="S52" s="687" t="s">
        <v>4007</v>
      </c>
      <c r="T52" s="715">
        <v>42803</v>
      </c>
      <c r="U52" s="687"/>
      <c r="V52" s="715">
        <v>42816</v>
      </c>
      <c r="W52" s="715">
        <v>42816</v>
      </c>
      <c r="X52" s="711" t="s">
        <v>4081</v>
      </c>
      <c r="Y52" s="714">
        <v>410738.88</v>
      </c>
      <c r="Z52" s="687" t="s">
        <v>4006</v>
      </c>
      <c r="AA52" s="687">
        <v>4218027199</v>
      </c>
    </row>
    <row r="53" spans="1:27" ht="140.25">
      <c r="A53" s="314" t="s">
        <v>2657</v>
      </c>
      <c r="B53" s="711" t="s">
        <v>3998</v>
      </c>
      <c r="C53" s="711" t="s">
        <v>3999</v>
      </c>
      <c r="D53" s="687" t="s">
        <v>4000</v>
      </c>
      <c r="E53" s="712" t="s">
        <v>4076</v>
      </c>
      <c r="F53" s="721" t="s">
        <v>4071</v>
      </c>
      <c r="G53" s="711" t="s">
        <v>4072</v>
      </c>
      <c r="H53" s="711" t="s">
        <v>4082</v>
      </c>
      <c r="I53" s="711" t="s">
        <v>4005</v>
      </c>
      <c r="J53" s="713">
        <v>1</v>
      </c>
      <c r="K53" s="687">
        <v>1</v>
      </c>
      <c r="L53" s="687"/>
      <c r="M53" s="714">
        <v>961151.04</v>
      </c>
      <c r="N53" s="714">
        <v>961151.04</v>
      </c>
      <c r="O53" s="714">
        <f t="shared" si="1"/>
        <v>0</v>
      </c>
      <c r="P53" s="714">
        <f t="shared" si="0"/>
        <v>0</v>
      </c>
      <c r="Q53" s="687" t="s">
        <v>4006</v>
      </c>
      <c r="R53" s="687">
        <v>4218027199</v>
      </c>
      <c r="S53" s="687" t="s">
        <v>4007</v>
      </c>
      <c r="T53" s="715">
        <v>42803</v>
      </c>
      <c r="U53" s="687"/>
      <c r="V53" s="715">
        <v>42816</v>
      </c>
      <c r="W53" s="715">
        <v>42816</v>
      </c>
      <c r="X53" s="711" t="s">
        <v>4083</v>
      </c>
      <c r="Y53" s="714">
        <v>961151.04</v>
      </c>
      <c r="Z53" s="687" t="s">
        <v>4006</v>
      </c>
      <c r="AA53" s="687">
        <v>4218027199</v>
      </c>
    </row>
    <row r="54" spans="1:27" ht="140.25">
      <c r="A54" s="314" t="s">
        <v>2658</v>
      </c>
      <c r="B54" s="711" t="s">
        <v>3998</v>
      </c>
      <c r="C54" s="711" t="s">
        <v>3999</v>
      </c>
      <c r="D54" s="687" t="s">
        <v>4000</v>
      </c>
      <c r="E54" s="712" t="s">
        <v>4084</v>
      </c>
      <c r="F54" s="721" t="s">
        <v>4071</v>
      </c>
      <c r="G54" s="711" t="s">
        <v>4072</v>
      </c>
      <c r="H54" s="711" t="s">
        <v>4085</v>
      </c>
      <c r="I54" s="711" t="s">
        <v>4005</v>
      </c>
      <c r="J54" s="713">
        <v>1</v>
      </c>
      <c r="K54" s="687">
        <v>1</v>
      </c>
      <c r="L54" s="687"/>
      <c r="M54" s="714">
        <v>802730.88</v>
      </c>
      <c r="N54" s="714">
        <v>802730.88</v>
      </c>
      <c r="O54" s="714">
        <f t="shared" si="1"/>
        <v>0</v>
      </c>
      <c r="P54" s="714">
        <f t="shared" si="0"/>
        <v>0</v>
      </c>
      <c r="Q54" s="687" t="s">
        <v>4074</v>
      </c>
      <c r="R54" s="687">
        <v>4220031996</v>
      </c>
      <c r="S54" s="687" t="s">
        <v>4026</v>
      </c>
      <c r="T54" s="715">
        <v>42807</v>
      </c>
      <c r="U54" s="687"/>
      <c r="V54" s="715">
        <v>42821</v>
      </c>
      <c r="W54" s="715">
        <v>42821</v>
      </c>
      <c r="X54" s="711" t="s">
        <v>4086</v>
      </c>
      <c r="Y54" s="714">
        <v>802730.88</v>
      </c>
      <c r="Z54" s="687" t="s">
        <v>4074</v>
      </c>
      <c r="AA54" s="687">
        <v>4220031996</v>
      </c>
    </row>
    <row r="55" spans="1:27" ht="76.5">
      <c r="A55" s="314" t="s">
        <v>2659</v>
      </c>
      <c r="B55" s="711" t="s">
        <v>3998</v>
      </c>
      <c r="C55" s="711" t="s">
        <v>3999</v>
      </c>
      <c r="D55" s="687" t="s">
        <v>4000</v>
      </c>
      <c r="E55" s="712" t="s">
        <v>4087</v>
      </c>
      <c r="F55" s="721" t="s">
        <v>4088</v>
      </c>
      <c r="G55" s="711" t="s">
        <v>3928</v>
      </c>
      <c r="H55" s="711" t="s">
        <v>4089</v>
      </c>
      <c r="I55" s="711" t="s">
        <v>4090</v>
      </c>
      <c r="J55" s="713">
        <v>1</v>
      </c>
      <c r="K55" s="687">
        <v>1</v>
      </c>
      <c r="L55" s="687"/>
      <c r="M55" s="714">
        <v>254400</v>
      </c>
      <c r="N55" s="714">
        <v>254400</v>
      </c>
      <c r="O55" s="714">
        <f t="shared" si="1"/>
        <v>0</v>
      </c>
      <c r="P55" s="714">
        <f t="shared" si="0"/>
        <v>0</v>
      </c>
      <c r="Q55" s="687" t="s">
        <v>4015</v>
      </c>
      <c r="R55" s="687">
        <v>4216000191</v>
      </c>
      <c r="S55" s="687" t="s">
        <v>4016</v>
      </c>
      <c r="T55" s="715">
        <v>42807</v>
      </c>
      <c r="U55" s="687"/>
      <c r="V55" s="715">
        <v>42821</v>
      </c>
      <c r="W55" s="715">
        <v>42821</v>
      </c>
      <c r="X55" s="711" t="s">
        <v>4091</v>
      </c>
      <c r="Y55" s="714">
        <v>254400</v>
      </c>
      <c r="Z55" s="687" t="s">
        <v>4015</v>
      </c>
      <c r="AA55" s="687">
        <v>4216000191</v>
      </c>
    </row>
    <row r="56" spans="1:27" ht="76.5">
      <c r="A56" s="314" t="s">
        <v>2660</v>
      </c>
      <c r="B56" s="711" t="s">
        <v>3998</v>
      </c>
      <c r="C56" s="711" t="s">
        <v>3999</v>
      </c>
      <c r="D56" s="687" t="s">
        <v>4000</v>
      </c>
      <c r="E56" s="712" t="s">
        <v>4087</v>
      </c>
      <c r="F56" s="721" t="s">
        <v>4088</v>
      </c>
      <c r="G56" s="711" t="s">
        <v>3928</v>
      </c>
      <c r="H56" s="711" t="s">
        <v>4092</v>
      </c>
      <c r="I56" s="711" t="s">
        <v>4090</v>
      </c>
      <c r="J56" s="713">
        <v>1</v>
      </c>
      <c r="K56" s="687">
        <v>1</v>
      </c>
      <c r="L56" s="687"/>
      <c r="M56" s="714">
        <v>594720</v>
      </c>
      <c r="N56" s="714">
        <v>594720</v>
      </c>
      <c r="O56" s="714">
        <f t="shared" si="1"/>
        <v>0</v>
      </c>
      <c r="P56" s="714">
        <f t="shared" si="0"/>
        <v>0</v>
      </c>
      <c r="Q56" s="687" t="s">
        <v>4015</v>
      </c>
      <c r="R56" s="687">
        <v>4216000191</v>
      </c>
      <c r="S56" s="687" t="s">
        <v>4016</v>
      </c>
      <c r="T56" s="715">
        <v>42808</v>
      </c>
      <c r="U56" s="687"/>
      <c r="V56" s="715">
        <v>42823</v>
      </c>
      <c r="W56" s="715">
        <v>42823</v>
      </c>
      <c r="X56" s="711" t="s">
        <v>4093</v>
      </c>
      <c r="Y56" s="714">
        <v>594720</v>
      </c>
      <c r="Z56" s="687" t="s">
        <v>4015</v>
      </c>
      <c r="AA56" s="687">
        <v>4216000191</v>
      </c>
    </row>
    <row r="57" spans="1:27" ht="38.25">
      <c r="A57" s="314" t="s">
        <v>2661</v>
      </c>
      <c r="B57" s="689" t="s">
        <v>3998</v>
      </c>
      <c r="C57" s="689" t="s">
        <v>3999</v>
      </c>
      <c r="D57" s="687" t="s">
        <v>4000</v>
      </c>
      <c r="E57" s="722" t="s">
        <v>4094</v>
      </c>
      <c r="F57" s="689" t="s">
        <v>4071</v>
      </c>
      <c r="G57" s="689" t="s">
        <v>3855</v>
      </c>
      <c r="H57" s="689" t="s">
        <v>4095</v>
      </c>
      <c r="I57" s="689" t="s">
        <v>364</v>
      </c>
      <c r="J57" s="687">
        <v>1</v>
      </c>
      <c r="K57" s="687">
        <v>1</v>
      </c>
      <c r="L57" s="716"/>
      <c r="M57" s="723">
        <v>102300</v>
      </c>
      <c r="N57" s="723">
        <v>102300</v>
      </c>
      <c r="O57" s="714">
        <f t="shared" si="1"/>
        <v>0</v>
      </c>
      <c r="P57" s="714">
        <f t="shared" si="0"/>
        <v>0</v>
      </c>
      <c r="Q57" s="690" t="s">
        <v>4096</v>
      </c>
      <c r="R57" s="687">
        <v>4205086172</v>
      </c>
      <c r="S57" s="687" t="s">
        <v>4097</v>
      </c>
      <c r="T57" s="724">
        <v>42811</v>
      </c>
      <c r="U57" s="624"/>
      <c r="V57" s="715">
        <v>42823</v>
      </c>
      <c r="W57" s="715">
        <v>42823</v>
      </c>
      <c r="X57" s="711" t="s">
        <v>4098</v>
      </c>
      <c r="Y57" s="723">
        <v>102300</v>
      </c>
      <c r="Z57" s="690" t="s">
        <v>4096</v>
      </c>
      <c r="AA57" s="687">
        <v>4205086172</v>
      </c>
    </row>
    <row r="58" spans="1:27" ht="51">
      <c r="A58" s="314" t="s">
        <v>2662</v>
      </c>
      <c r="B58" s="625" t="s">
        <v>4099</v>
      </c>
      <c r="C58" s="625" t="s">
        <v>442</v>
      </c>
      <c r="D58" s="625" t="s">
        <v>3979</v>
      </c>
      <c r="E58" s="725" t="s">
        <v>4100</v>
      </c>
      <c r="F58" s="625" t="s">
        <v>788</v>
      </c>
      <c r="G58" s="625" t="s">
        <v>796</v>
      </c>
      <c r="H58" s="725" t="s">
        <v>4101</v>
      </c>
      <c r="I58" s="625" t="s">
        <v>4102</v>
      </c>
      <c r="J58" s="725">
        <v>4</v>
      </c>
      <c r="K58" s="626">
        <v>4</v>
      </c>
      <c r="L58" s="626">
        <v>0</v>
      </c>
      <c r="M58" s="726">
        <v>88128</v>
      </c>
      <c r="N58" s="726">
        <v>53374.400000000001</v>
      </c>
      <c r="O58" s="714">
        <f t="shared" si="1"/>
        <v>34753.599999999999</v>
      </c>
      <c r="P58" s="714">
        <f t="shared" si="0"/>
        <v>39.435366739288305</v>
      </c>
      <c r="Q58" s="725" t="s">
        <v>525</v>
      </c>
      <c r="R58" s="625">
        <v>4253022764</v>
      </c>
      <c r="S58" s="727" t="s">
        <v>4103</v>
      </c>
      <c r="T58" s="625" t="s">
        <v>4104</v>
      </c>
      <c r="U58" s="625"/>
      <c r="V58" s="625" t="s">
        <v>3879</v>
      </c>
      <c r="W58" s="625" t="s">
        <v>3879</v>
      </c>
      <c r="X58" s="625" t="s">
        <v>4105</v>
      </c>
      <c r="Y58" s="726">
        <v>53374.400000000001</v>
      </c>
      <c r="Z58" s="725" t="s">
        <v>525</v>
      </c>
      <c r="AA58" s="625">
        <v>4253022764</v>
      </c>
    </row>
    <row r="59" spans="1:27" ht="38.25">
      <c r="A59" s="314" t="s">
        <v>2663</v>
      </c>
      <c r="B59" s="625" t="s">
        <v>4099</v>
      </c>
      <c r="C59" s="625" t="s">
        <v>442</v>
      </c>
      <c r="D59" s="687" t="s">
        <v>4000</v>
      </c>
      <c r="E59" s="725" t="s">
        <v>4106</v>
      </c>
      <c r="F59" s="625" t="s">
        <v>788</v>
      </c>
      <c r="G59" s="625" t="s">
        <v>797</v>
      </c>
      <c r="H59" s="725" t="s">
        <v>4107</v>
      </c>
      <c r="I59" s="625" t="s">
        <v>4108</v>
      </c>
      <c r="J59" s="725">
        <v>2</v>
      </c>
      <c r="K59" s="626">
        <v>1</v>
      </c>
      <c r="L59" s="626">
        <v>1</v>
      </c>
      <c r="M59" s="726">
        <v>75158.320000000007</v>
      </c>
      <c r="N59" s="726">
        <v>75158.320000000007</v>
      </c>
      <c r="O59" s="714">
        <f t="shared" si="1"/>
        <v>0</v>
      </c>
      <c r="P59" s="714">
        <f t="shared" si="0"/>
        <v>0</v>
      </c>
      <c r="Q59" s="725" t="s">
        <v>4109</v>
      </c>
      <c r="R59" s="625">
        <v>5402580640</v>
      </c>
      <c r="S59" s="727" t="s">
        <v>4110</v>
      </c>
      <c r="T59" s="625" t="s">
        <v>4111</v>
      </c>
      <c r="U59" s="727"/>
      <c r="V59" s="625" t="s">
        <v>4112</v>
      </c>
      <c r="W59" s="625" t="s">
        <v>4112</v>
      </c>
      <c r="X59" s="625" t="s">
        <v>4113</v>
      </c>
      <c r="Y59" s="726">
        <v>75158.320000000007</v>
      </c>
      <c r="Z59" s="725" t="s">
        <v>4109</v>
      </c>
      <c r="AA59" s="625">
        <v>5402580640</v>
      </c>
    </row>
    <row r="60" spans="1:27" ht="38.25">
      <c r="A60" s="314" t="s">
        <v>2664</v>
      </c>
      <c r="B60" s="625" t="s">
        <v>4099</v>
      </c>
      <c r="C60" s="625" t="s">
        <v>442</v>
      </c>
      <c r="D60" s="625" t="s">
        <v>3979</v>
      </c>
      <c r="E60" s="725" t="s">
        <v>4114</v>
      </c>
      <c r="F60" s="625" t="s">
        <v>788</v>
      </c>
      <c r="G60" s="625" t="s">
        <v>796</v>
      </c>
      <c r="H60" s="725" t="s">
        <v>4115</v>
      </c>
      <c r="I60" s="625" t="s">
        <v>4116</v>
      </c>
      <c r="J60" s="725">
        <v>3</v>
      </c>
      <c r="K60" s="626">
        <v>3</v>
      </c>
      <c r="L60" s="626">
        <v>0</v>
      </c>
      <c r="M60" s="726">
        <v>81455.399999999994</v>
      </c>
      <c r="N60" s="726">
        <v>73290</v>
      </c>
      <c r="O60" s="714">
        <f t="shared" si="1"/>
        <v>8165.3999999999942</v>
      </c>
      <c r="P60" s="714">
        <f t="shared" si="0"/>
        <v>10.024381440641129</v>
      </c>
      <c r="Q60" s="725" t="s">
        <v>4117</v>
      </c>
      <c r="R60" s="625">
        <v>4217148137</v>
      </c>
      <c r="S60" s="727" t="s">
        <v>4118</v>
      </c>
      <c r="T60" s="625" t="s">
        <v>4119</v>
      </c>
      <c r="U60" s="727"/>
      <c r="V60" s="625" t="s">
        <v>4112</v>
      </c>
      <c r="W60" s="625" t="s">
        <v>4120</v>
      </c>
      <c r="X60" s="625" t="s">
        <v>4121</v>
      </c>
      <c r="Y60" s="726">
        <v>73290</v>
      </c>
      <c r="Z60" s="725" t="s">
        <v>4117</v>
      </c>
      <c r="AA60" s="625">
        <v>4217148137</v>
      </c>
    </row>
    <row r="61" spans="1:27" ht="25.5">
      <c r="A61" s="314" t="s">
        <v>2665</v>
      </c>
      <c r="B61" s="625" t="s">
        <v>4099</v>
      </c>
      <c r="C61" s="625" t="s">
        <v>442</v>
      </c>
      <c r="D61" s="625" t="s">
        <v>3979</v>
      </c>
      <c r="E61" s="725" t="s">
        <v>4122</v>
      </c>
      <c r="F61" s="625" t="s">
        <v>792</v>
      </c>
      <c r="G61" s="625" t="s">
        <v>797</v>
      </c>
      <c r="H61" s="725" t="s">
        <v>4123</v>
      </c>
      <c r="I61" s="625" t="s">
        <v>4124</v>
      </c>
      <c r="J61" s="725">
        <v>4</v>
      </c>
      <c r="K61" s="626">
        <v>4</v>
      </c>
      <c r="L61" s="626">
        <v>0</v>
      </c>
      <c r="M61" s="726">
        <v>50944.76</v>
      </c>
      <c r="N61" s="726">
        <v>25472</v>
      </c>
      <c r="O61" s="714">
        <f t="shared" si="1"/>
        <v>25472.760000000002</v>
      </c>
      <c r="P61" s="714">
        <f t="shared" si="0"/>
        <v>50.000745905957743</v>
      </c>
      <c r="Q61" s="728" t="s">
        <v>4125</v>
      </c>
      <c r="R61" s="728">
        <v>4205254236</v>
      </c>
      <c r="S61" s="625" t="s">
        <v>4126</v>
      </c>
      <c r="T61" s="625" t="s">
        <v>3850</v>
      </c>
      <c r="U61" s="625"/>
      <c r="V61" s="625" t="s">
        <v>3853</v>
      </c>
      <c r="W61" s="625" t="s">
        <v>4127</v>
      </c>
      <c r="X61" s="625" t="s">
        <v>4128</v>
      </c>
      <c r="Y61" s="726">
        <v>25472</v>
      </c>
      <c r="Z61" s="728" t="s">
        <v>4125</v>
      </c>
      <c r="AA61" s="728">
        <v>4205254236</v>
      </c>
    </row>
    <row r="62" spans="1:27" ht="25.5">
      <c r="A62" s="314" t="s">
        <v>2666</v>
      </c>
      <c r="B62" s="625" t="s">
        <v>4099</v>
      </c>
      <c r="C62" s="625" t="s">
        <v>442</v>
      </c>
      <c r="D62" s="687" t="s">
        <v>263</v>
      </c>
      <c r="E62" s="623" t="s">
        <v>4129</v>
      </c>
      <c r="F62" s="625" t="s">
        <v>787</v>
      </c>
      <c r="G62" s="625" t="s">
        <v>797</v>
      </c>
      <c r="H62" s="625" t="s">
        <v>4130</v>
      </c>
      <c r="I62" s="626" t="s">
        <v>4131</v>
      </c>
      <c r="J62" s="725"/>
      <c r="K62" s="626"/>
      <c r="L62" s="626"/>
      <c r="M62" s="726">
        <v>61374.26</v>
      </c>
      <c r="N62" s="726">
        <v>61374.26</v>
      </c>
      <c r="O62" s="714">
        <f t="shared" si="1"/>
        <v>0</v>
      </c>
      <c r="P62" s="714">
        <f t="shared" si="0"/>
        <v>0</v>
      </c>
      <c r="Q62" s="727" t="s">
        <v>347</v>
      </c>
      <c r="R62" s="729">
        <v>4217166136</v>
      </c>
      <c r="S62" s="727" t="s">
        <v>4132</v>
      </c>
      <c r="T62" s="625"/>
      <c r="U62" s="625"/>
      <c r="V62" s="625" t="s">
        <v>4133</v>
      </c>
      <c r="W62" s="625" t="s">
        <v>4133</v>
      </c>
      <c r="X62" s="625" t="s">
        <v>4134</v>
      </c>
      <c r="Y62" s="726">
        <v>61374.26</v>
      </c>
      <c r="Z62" s="727" t="s">
        <v>347</v>
      </c>
      <c r="AA62" s="729">
        <v>4217166136</v>
      </c>
    </row>
    <row r="63" spans="1:27" ht="25.5">
      <c r="A63" s="314" t="s">
        <v>2667</v>
      </c>
      <c r="B63" s="625" t="s">
        <v>4099</v>
      </c>
      <c r="C63" s="625" t="s">
        <v>442</v>
      </c>
      <c r="D63" s="687" t="s">
        <v>261</v>
      </c>
      <c r="E63" s="623" t="s">
        <v>4135</v>
      </c>
      <c r="F63" s="625" t="s">
        <v>787</v>
      </c>
      <c r="G63" s="625" t="s">
        <v>797</v>
      </c>
      <c r="H63" s="625" t="s">
        <v>4136</v>
      </c>
      <c r="I63" s="625" t="s">
        <v>334</v>
      </c>
      <c r="J63" s="725"/>
      <c r="K63" s="626"/>
      <c r="L63" s="626"/>
      <c r="M63" s="727">
        <v>50000</v>
      </c>
      <c r="N63" s="727">
        <v>50000</v>
      </c>
      <c r="O63" s="714">
        <f t="shared" si="1"/>
        <v>0</v>
      </c>
      <c r="P63" s="714">
        <f t="shared" si="0"/>
        <v>0</v>
      </c>
      <c r="Q63" s="727" t="s">
        <v>259</v>
      </c>
      <c r="R63" s="625">
        <v>7707049388</v>
      </c>
      <c r="S63" s="625" t="s">
        <v>4137</v>
      </c>
      <c r="T63" s="727"/>
      <c r="U63" s="727"/>
      <c r="V63" s="625" t="s">
        <v>4133</v>
      </c>
      <c r="W63" s="625" t="s">
        <v>4133</v>
      </c>
      <c r="X63" s="625" t="s">
        <v>4138</v>
      </c>
      <c r="Y63" s="727">
        <v>50000</v>
      </c>
      <c r="Z63" s="727" t="s">
        <v>259</v>
      </c>
      <c r="AA63" s="625">
        <v>7707049388</v>
      </c>
    </row>
    <row r="64" spans="1:27" ht="140.25">
      <c r="A64" s="314" t="s">
        <v>2668</v>
      </c>
      <c r="B64" s="625" t="s">
        <v>450</v>
      </c>
      <c r="C64" s="625" t="s">
        <v>4139</v>
      </c>
      <c r="D64" s="687" t="s">
        <v>4000</v>
      </c>
      <c r="E64" s="625" t="s">
        <v>4140</v>
      </c>
      <c r="F64" s="625" t="s">
        <v>4141</v>
      </c>
      <c r="G64" s="625" t="s">
        <v>4060</v>
      </c>
      <c r="H64" s="625" t="s">
        <v>4142</v>
      </c>
      <c r="I64" s="625" t="s">
        <v>4005</v>
      </c>
      <c r="J64" s="725">
        <v>1</v>
      </c>
      <c r="K64" s="725">
        <v>1</v>
      </c>
      <c r="L64" s="725">
        <v>0</v>
      </c>
      <c r="M64" s="730">
        <v>198522</v>
      </c>
      <c r="N64" s="730">
        <v>198522</v>
      </c>
      <c r="O64" s="714">
        <f t="shared" si="1"/>
        <v>0</v>
      </c>
      <c r="P64" s="714">
        <f t="shared" si="0"/>
        <v>0</v>
      </c>
      <c r="Q64" s="625" t="s">
        <v>4143</v>
      </c>
      <c r="R64" s="625" t="s">
        <v>3978</v>
      </c>
      <c r="S64" s="625" t="s">
        <v>4144</v>
      </c>
      <c r="T64" s="625" t="s">
        <v>3855</v>
      </c>
      <c r="U64" s="625"/>
      <c r="V64" s="625" t="s">
        <v>3921</v>
      </c>
      <c r="W64" s="625" t="s">
        <v>4145</v>
      </c>
      <c r="X64" s="625" t="s">
        <v>4146</v>
      </c>
      <c r="Y64" s="730">
        <v>198522</v>
      </c>
      <c r="Z64" s="625" t="s">
        <v>4143</v>
      </c>
      <c r="AA64" s="625" t="s">
        <v>3978</v>
      </c>
    </row>
    <row r="65" spans="1:27" ht="38.25">
      <c r="A65" s="314" t="s">
        <v>2669</v>
      </c>
      <c r="B65" s="625" t="s">
        <v>450</v>
      </c>
      <c r="C65" s="625" t="s">
        <v>4139</v>
      </c>
      <c r="D65" s="687" t="s">
        <v>4000</v>
      </c>
      <c r="E65" s="625" t="s">
        <v>3856</v>
      </c>
      <c r="F65" s="625" t="s">
        <v>4071</v>
      </c>
      <c r="G65" s="625" t="s">
        <v>3848</v>
      </c>
      <c r="H65" s="625" t="s">
        <v>4147</v>
      </c>
      <c r="I65" s="625" t="s">
        <v>364</v>
      </c>
      <c r="J65" s="725">
        <v>1</v>
      </c>
      <c r="K65" s="725">
        <v>1</v>
      </c>
      <c r="L65" s="725">
        <v>0</v>
      </c>
      <c r="M65" s="730">
        <v>54560</v>
      </c>
      <c r="N65" s="730">
        <v>54560</v>
      </c>
      <c r="O65" s="714">
        <f t="shared" si="1"/>
        <v>0</v>
      </c>
      <c r="P65" s="714">
        <f t="shared" si="0"/>
        <v>0</v>
      </c>
      <c r="Q65" s="625" t="s">
        <v>4096</v>
      </c>
      <c r="R65" s="625" t="s">
        <v>432</v>
      </c>
      <c r="S65" s="625" t="s">
        <v>4148</v>
      </c>
      <c r="T65" s="625" t="s">
        <v>4149</v>
      </c>
      <c r="U65" s="625"/>
      <c r="V65" s="625" t="s">
        <v>3917</v>
      </c>
      <c r="W65" s="625" t="s">
        <v>3917</v>
      </c>
      <c r="X65" s="625" t="s">
        <v>4150</v>
      </c>
      <c r="Y65" s="730">
        <v>54560</v>
      </c>
      <c r="Z65" s="625" t="s">
        <v>4096</v>
      </c>
      <c r="AA65" s="625" t="s">
        <v>432</v>
      </c>
    </row>
    <row r="66" spans="1:27" ht="102">
      <c r="A66" s="314" t="s">
        <v>2670</v>
      </c>
      <c r="B66" s="679" t="s">
        <v>454</v>
      </c>
      <c r="C66" s="679" t="s">
        <v>4151</v>
      </c>
      <c r="D66" s="687" t="s">
        <v>4000</v>
      </c>
      <c r="E66" s="731" t="s">
        <v>4152</v>
      </c>
      <c r="F66" s="625" t="s">
        <v>4153</v>
      </c>
      <c r="G66" s="625" t="s">
        <v>4154</v>
      </c>
      <c r="H66" s="625" t="s">
        <v>4155</v>
      </c>
      <c r="I66" s="625" t="s">
        <v>4156</v>
      </c>
      <c r="J66" s="725">
        <v>1</v>
      </c>
      <c r="K66" s="626">
        <v>1</v>
      </c>
      <c r="L66" s="626">
        <v>0</v>
      </c>
      <c r="M66" s="727">
        <v>419640</v>
      </c>
      <c r="N66" s="727">
        <v>419640</v>
      </c>
      <c r="O66" s="714">
        <f t="shared" si="1"/>
        <v>0</v>
      </c>
      <c r="P66" s="714">
        <f t="shared" si="0"/>
        <v>0</v>
      </c>
      <c r="Q66" s="716" t="s">
        <v>4157</v>
      </c>
      <c r="R66" s="732">
        <v>4217135917</v>
      </c>
      <c r="S66" s="716" t="s">
        <v>4158</v>
      </c>
      <c r="T66" s="727" t="s">
        <v>4159</v>
      </c>
      <c r="U66" s="727"/>
      <c r="V66" s="727" t="s">
        <v>4160</v>
      </c>
      <c r="W66" s="727" t="s">
        <v>4161</v>
      </c>
      <c r="X66" s="625" t="s">
        <v>4162</v>
      </c>
      <c r="Y66" s="727">
        <v>419640</v>
      </c>
      <c r="Z66" s="716" t="s">
        <v>4157</v>
      </c>
      <c r="AA66" s="732">
        <v>4217135917</v>
      </c>
    </row>
    <row r="67" spans="1:27" ht="38.25">
      <c r="A67" s="314" t="s">
        <v>2671</v>
      </c>
      <c r="B67" s="721" t="s">
        <v>454</v>
      </c>
      <c r="C67" s="721" t="s">
        <v>4151</v>
      </c>
      <c r="D67" s="687" t="s">
        <v>4000</v>
      </c>
      <c r="E67" s="716" t="s">
        <v>4163</v>
      </c>
      <c r="F67" s="625" t="s">
        <v>4164</v>
      </c>
      <c r="G67" s="625" t="s">
        <v>4154</v>
      </c>
      <c r="H67" s="625" t="s">
        <v>4147</v>
      </c>
      <c r="I67" s="625" t="s">
        <v>364</v>
      </c>
      <c r="J67" s="725">
        <v>1</v>
      </c>
      <c r="K67" s="626">
        <v>1</v>
      </c>
      <c r="L67" s="626">
        <v>0</v>
      </c>
      <c r="M67" s="727">
        <v>85250</v>
      </c>
      <c r="N67" s="727">
        <v>85250</v>
      </c>
      <c r="O67" s="714">
        <f t="shared" si="1"/>
        <v>0</v>
      </c>
      <c r="P67" s="714">
        <f t="shared" si="0"/>
        <v>0</v>
      </c>
      <c r="Q67" s="716" t="s">
        <v>4165</v>
      </c>
      <c r="R67" s="716">
        <v>4205086172</v>
      </c>
      <c r="S67" s="716" t="s">
        <v>4166</v>
      </c>
      <c r="T67" s="727" t="s">
        <v>4167</v>
      </c>
      <c r="U67" s="727"/>
      <c r="V67" s="727" t="s">
        <v>4161</v>
      </c>
      <c r="W67" s="727" t="s">
        <v>4168</v>
      </c>
      <c r="X67" s="625" t="s">
        <v>4169</v>
      </c>
      <c r="Y67" s="727">
        <v>85250</v>
      </c>
      <c r="Z67" s="716" t="s">
        <v>4165</v>
      </c>
      <c r="AA67" s="716">
        <v>4205086172</v>
      </c>
    </row>
    <row r="68" spans="1:27" ht="38.25">
      <c r="A68" s="314" t="s">
        <v>2672</v>
      </c>
      <c r="B68" s="679" t="s">
        <v>461</v>
      </c>
      <c r="C68" s="679" t="s">
        <v>4170</v>
      </c>
      <c r="D68" s="687" t="s">
        <v>263</v>
      </c>
      <c r="E68" s="721" t="s">
        <v>4171</v>
      </c>
      <c r="F68" s="721" t="s">
        <v>4045</v>
      </c>
      <c r="G68" s="721" t="s">
        <v>795</v>
      </c>
      <c r="H68" s="721" t="s">
        <v>4172</v>
      </c>
      <c r="I68" s="721" t="s">
        <v>4173</v>
      </c>
      <c r="J68" s="721"/>
      <c r="K68" s="692"/>
      <c r="L68" s="692"/>
      <c r="M68" s="733">
        <v>4001.43</v>
      </c>
      <c r="N68" s="733">
        <v>4001.43</v>
      </c>
      <c r="O68" s="714">
        <f t="shared" si="1"/>
        <v>0</v>
      </c>
      <c r="P68" s="714">
        <f t="shared" si="0"/>
        <v>0</v>
      </c>
      <c r="Q68" s="733" t="s">
        <v>4174</v>
      </c>
      <c r="R68" s="734">
        <v>4217065924</v>
      </c>
      <c r="S68" s="733" t="s">
        <v>4175</v>
      </c>
      <c r="T68" s="733"/>
      <c r="U68" s="733"/>
      <c r="V68" s="735">
        <v>42744</v>
      </c>
      <c r="W68" s="735">
        <v>42745</v>
      </c>
      <c r="X68" s="733" t="s">
        <v>4176</v>
      </c>
      <c r="Y68" s="733">
        <v>4001.43</v>
      </c>
      <c r="Z68" s="733" t="s">
        <v>4174</v>
      </c>
      <c r="AA68" s="734">
        <v>4217065924</v>
      </c>
    </row>
    <row r="69" spans="1:27" ht="25.5">
      <c r="A69" s="314" t="s">
        <v>2673</v>
      </c>
      <c r="B69" s="679" t="s">
        <v>461</v>
      </c>
      <c r="C69" s="679" t="s">
        <v>4170</v>
      </c>
      <c r="D69" s="687" t="s">
        <v>263</v>
      </c>
      <c r="E69" s="721" t="s">
        <v>4177</v>
      </c>
      <c r="F69" s="721" t="s">
        <v>4045</v>
      </c>
      <c r="G69" s="721" t="s">
        <v>795</v>
      </c>
      <c r="H69" s="721" t="s">
        <v>4178</v>
      </c>
      <c r="I69" s="721" t="s">
        <v>4179</v>
      </c>
      <c r="J69" s="721"/>
      <c r="K69" s="692"/>
      <c r="L69" s="692"/>
      <c r="M69" s="733">
        <v>45253.75</v>
      </c>
      <c r="N69" s="733">
        <v>45253.75</v>
      </c>
      <c r="O69" s="714">
        <f t="shared" si="1"/>
        <v>0</v>
      </c>
      <c r="P69" s="714">
        <f t="shared" si="0"/>
        <v>0</v>
      </c>
      <c r="Q69" s="733" t="s">
        <v>347</v>
      </c>
      <c r="R69" s="734">
        <v>4217166136</v>
      </c>
      <c r="S69" s="733" t="s">
        <v>4180</v>
      </c>
      <c r="T69" s="733"/>
      <c r="U69" s="733"/>
      <c r="V69" s="735">
        <v>42744</v>
      </c>
      <c r="W69" s="735">
        <v>42745</v>
      </c>
      <c r="X69" s="733" t="s">
        <v>4181</v>
      </c>
      <c r="Y69" s="733">
        <v>45253.75</v>
      </c>
      <c r="Z69" s="733" t="s">
        <v>347</v>
      </c>
      <c r="AA69" s="734">
        <v>4217166136</v>
      </c>
    </row>
    <row r="70" spans="1:27" ht="63.75">
      <c r="A70" s="314" t="s">
        <v>2674</v>
      </c>
      <c r="B70" s="679" t="s">
        <v>461</v>
      </c>
      <c r="C70" s="679" t="s">
        <v>4170</v>
      </c>
      <c r="D70" s="687" t="s">
        <v>261</v>
      </c>
      <c r="E70" s="736" t="s">
        <v>4182</v>
      </c>
      <c r="F70" s="721" t="s">
        <v>4045</v>
      </c>
      <c r="G70" s="721" t="s">
        <v>795</v>
      </c>
      <c r="H70" s="721" t="s">
        <v>4183</v>
      </c>
      <c r="I70" s="721" t="s">
        <v>334</v>
      </c>
      <c r="J70" s="721"/>
      <c r="K70" s="692"/>
      <c r="L70" s="692"/>
      <c r="M70" s="733">
        <v>48000</v>
      </c>
      <c r="N70" s="733">
        <v>48000</v>
      </c>
      <c r="O70" s="714">
        <f t="shared" si="1"/>
        <v>0</v>
      </c>
      <c r="P70" s="714">
        <f t="shared" si="0"/>
        <v>0</v>
      </c>
      <c r="Q70" s="733" t="s">
        <v>4184</v>
      </c>
      <c r="R70" s="734">
        <v>7707049388</v>
      </c>
      <c r="S70" s="727" t="s">
        <v>4185</v>
      </c>
      <c r="T70" s="733"/>
      <c r="U70" s="733"/>
      <c r="V70" s="735">
        <v>42744</v>
      </c>
      <c r="W70" s="735">
        <v>42745</v>
      </c>
      <c r="X70" s="733" t="s">
        <v>4186</v>
      </c>
      <c r="Y70" s="733">
        <v>48000</v>
      </c>
      <c r="Z70" s="733" t="s">
        <v>4184</v>
      </c>
      <c r="AA70" s="734">
        <v>7707049388</v>
      </c>
    </row>
    <row r="71" spans="1:27" ht="51">
      <c r="A71" s="314" t="s">
        <v>2675</v>
      </c>
      <c r="B71" s="679" t="s">
        <v>4187</v>
      </c>
      <c r="C71" s="679" t="s">
        <v>4188</v>
      </c>
      <c r="D71" s="625" t="s">
        <v>3979</v>
      </c>
      <c r="E71" s="679" t="s">
        <v>4189</v>
      </c>
      <c r="F71" s="679" t="s">
        <v>4190</v>
      </c>
      <c r="G71" s="679" t="s">
        <v>4191</v>
      </c>
      <c r="H71" s="679" t="s">
        <v>4192</v>
      </c>
      <c r="I71" s="679" t="s">
        <v>4193</v>
      </c>
      <c r="J71" s="718">
        <v>3</v>
      </c>
      <c r="K71" s="718">
        <v>2</v>
      </c>
      <c r="L71" s="718">
        <v>1</v>
      </c>
      <c r="M71" s="719">
        <v>18600</v>
      </c>
      <c r="N71" s="719">
        <v>14880</v>
      </c>
      <c r="O71" s="714">
        <f t="shared" si="1"/>
        <v>3720</v>
      </c>
      <c r="P71" s="714">
        <f t="shared" si="0"/>
        <v>20</v>
      </c>
      <c r="Q71" s="679" t="s">
        <v>4194</v>
      </c>
      <c r="R71" s="731">
        <v>7725294223</v>
      </c>
      <c r="S71" s="679" t="s">
        <v>4195</v>
      </c>
      <c r="T71" s="679" t="s">
        <v>4196</v>
      </c>
      <c r="U71" s="727"/>
      <c r="V71" s="679" t="s">
        <v>4197</v>
      </c>
      <c r="W71" s="679" t="s">
        <v>2629</v>
      </c>
      <c r="X71" s="625" t="s">
        <v>4198</v>
      </c>
      <c r="Y71" s="719">
        <v>14880</v>
      </c>
      <c r="Z71" s="679" t="s">
        <v>4194</v>
      </c>
      <c r="AA71" s="731">
        <v>7725294223</v>
      </c>
    </row>
    <row r="72" spans="1:27" ht="51">
      <c r="A72" s="314" t="s">
        <v>2676</v>
      </c>
      <c r="B72" s="679" t="s">
        <v>4187</v>
      </c>
      <c r="C72" s="679" t="s">
        <v>4188</v>
      </c>
      <c r="D72" s="625" t="s">
        <v>3979</v>
      </c>
      <c r="E72" s="679" t="s">
        <v>4199</v>
      </c>
      <c r="F72" s="679" t="s">
        <v>4190</v>
      </c>
      <c r="G72" s="679" t="s">
        <v>792</v>
      </c>
      <c r="H72" s="679" t="s">
        <v>4200</v>
      </c>
      <c r="I72" s="679" t="s">
        <v>4201</v>
      </c>
      <c r="J72" s="718">
        <v>3</v>
      </c>
      <c r="K72" s="718">
        <v>3</v>
      </c>
      <c r="L72" s="718">
        <v>3</v>
      </c>
      <c r="M72" s="719">
        <v>37965.599999999999</v>
      </c>
      <c r="N72" s="719">
        <v>30372.400000000001</v>
      </c>
      <c r="O72" s="714">
        <f t="shared" si="1"/>
        <v>7593.1999999999971</v>
      </c>
      <c r="P72" s="714">
        <f t="shared" si="0"/>
        <v>20.000210717070182</v>
      </c>
      <c r="Q72" s="679" t="s">
        <v>4202</v>
      </c>
      <c r="R72" s="731">
        <v>4238013927</v>
      </c>
      <c r="S72" s="679" t="s">
        <v>4203</v>
      </c>
      <c r="T72" s="679" t="s">
        <v>4204</v>
      </c>
      <c r="U72" s="727"/>
      <c r="V72" s="679" t="s">
        <v>4197</v>
      </c>
      <c r="W72" s="679" t="s">
        <v>2629</v>
      </c>
      <c r="X72" s="625" t="s">
        <v>4205</v>
      </c>
      <c r="Y72" s="719">
        <v>30372.400000000001</v>
      </c>
      <c r="Z72" s="679" t="s">
        <v>4202</v>
      </c>
      <c r="AA72" s="731">
        <v>4238013927</v>
      </c>
    </row>
    <row r="73" spans="1:27" ht="25.5">
      <c r="A73" s="314" t="s">
        <v>2677</v>
      </c>
      <c r="B73" s="679" t="s">
        <v>4187</v>
      </c>
      <c r="C73" s="679" t="s">
        <v>4188</v>
      </c>
      <c r="D73" s="625" t="s">
        <v>3979</v>
      </c>
      <c r="E73" s="679" t="s">
        <v>4206</v>
      </c>
      <c r="F73" s="679" t="s">
        <v>4190</v>
      </c>
      <c r="G73" s="679" t="s">
        <v>792</v>
      </c>
      <c r="H73" s="679" t="s">
        <v>4200</v>
      </c>
      <c r="I73" s="679" t="s">
        <v>4207</v>
      </c>
      <c r="J73" s="718">
        <v>3</v>
      </c>
      <c r="K73" s="718">
        <v>2</v>
      </c>
      <c r="L73" s="718">
        <v>1</v>
      </c>
      <c r="M73" s="719">
        <v>15583.7</v>
      </c>
      <c r="N73" s="719">
        <v>15505.78</v>
      </c>
      <c r="O73" s="714">
        <f t="shared" si="1"/>
        <v>77.920000000000073</v>
      </c>
      <c r="P73" s="714">
        <f t="shared" si="0"/>
        <v>0.5000096254419687</v>
      </c>
      <c r="Q73" s="679" t="s">
        <v>4208</v>
      </c>
      <c r="R73" s="731">
        <v>4205261018</v>
      </c>
      <c r="S73" s="679" t="s">
        <v>4209</v>
      </c>
      <c r="T73" s="679" t="s">
        <v>4196</v>
      </c>
      <c r="U73" s="727"/>
      <c r="V73" s="679" t="s">
        <v>4197</v>
      </c>
      <c r="W73" s="679" t="s">
        <v>2629</v>
      </c>
      <c r="X73" s="625" t="s">
        <v>4210</v>
      </c>
      <c r="Y73" s="718">
        <v>15505.78</v>
      </c>
      <c r="Z73" s="679" t="s">
        <v>4208</v>
      </c>
      <c r="AA73" s="731">
        <v>4205261018</v>
      </c>
    </row>
    <row r="74" spans="1:27" ht="25.5">
      <c r="A74" s="314" t="s">
        <v>2678</v>
      </c>
      <c r="B74" s="679" t="s">
        <v>4187</v>
      </c>
      <c r="C74" s="679" t="s">
        <v>4188</v>
      </c>
      <c r="D74" s="625" t="s">
        <v>3979</v>
      </c>
      <c r="E74" s="679" t="s">
        <v>4211</v>
      </c>
      <c r="F74" s="679" t="s">
        <v>4190</v>
      </c>
      <c r="G74" s="679" t="s">
        <v>792</v>
      </c>
      <c r="H74" s="679" t="s">
        <v>4212</v>
      </c>
      <c r="I74" s="679" t="s">
        <v>4213</v>
      </c>
      <c r="J74" s="718">
        <v>3</v>
      </c>
      <c r="K74" s="718">
        <v>2</v>
      </c>
      <c r="L74" s="718">
        <v>1</v>
      </c>
      <c r="M74" s="719">
        <v>30333.599999999999</v>
      </c>
      <c r="N74" s="719">
        <v>30181.93</v>
      </c>
      <c r="O74" s="714">
        <f t="shared" si="1"/>
        <v>151.66999999999825</v>
      </c>
      <c r="P74" s="714">
        <f t="shared" si="0"/>
        <v>0.50000659334862418</v>
      </c>
      <c r="Q74" s="679" t="s">
        <v>4208</v>
      </c>
      <c r="R74" s="731">
        <v>4205261018</v>
      </c>
      <c r="S74" s="679" t="s">
        <v>4209</v>
      </c>
      <c r="T74" s="679" t="s">
        <v>4196</v>
      </c>
      <c r="U74" s="737"/>
      <c r="V74" s="679" t="s">
        <v>4197</v>
      </c>
      <c r="W74" s="679" t="s">
        <v>2629</v>
      </c>
      <c r="X74" s="679" t="s">
        <v>4214</v>
      </c>
      <c r="Y74" s="719">
        <v>30181.93</v>
      </c>
      <c r="Z74" s="679" t="s">
        <v>4208</v>
      </c>
      <c r="AA74" s="731">
        <v>4205261018</v>
      </c>
    </row>
    <row r="75" spans="1:27" ht="51">
      <c r="A75" s="314" t="s">
        <v>2679</v>
      </c>
      <c r="B75" s="679" t="s">
        <v>4187</v>
      </c>
      <c r="C75" s="679" t="s">
        <v>4188</v>
      </c>
      <c r="D75" s="625" t="s">
        <v>3979</v>
      </c>
      <c r="E75" s="679" t="s">
        <v>4215</v>
      </c>
      <c r="F75" s="679" t="s">
        <v>4190</v>
      </c>
      <c r="G75" s="679" t="s">
        <v>4191</v>
      </c>
      <c r="H75" s="679" t="s">
        <v>4216</v>
      </c>
      <c r="I75" s="679" t="s">
        <v>4217</v>
      </c>
      <c r="J75" s="718">
        <v>2</v>
      </c>
      <c r="K75" s="718">
        <v>2</v>
      </c>
      <c r="L75" s="718">
        <v>0</v>
      </c>
      <c r="M75" s="719">
        <v>33340.800000000003</v>
      </c>
      <c r="N75" s="719">
        <v>27488.400000000001</v>
      </c>
      <c r="O75" s="714">
        <f t="shared" si="1"/>
        <v>5852.4000000000015</v>
      </c>
      <c r="P75" s="714">
        <f t="shared" si="0"/>
        <v>17.553268067952782</v>
      </c>
      <c r="Q75" s="679" t="s">
        <v>4202</v>
      </c>
      <c r="R75" s="731">
        <v>4238013927</v>
      </c>
      <c r="S75" s="679" t="s">
        <v>4203</v>
      </c>
      <c r="T75" s="679" t="s">
        <v>4196</v>
      </c>
      <c r="U75" s="727"/>
      <c r="V75" s="679" t="s">
        <v>2629</v>
      </c>
      <c r="W75" s="679" t="s">
        <v>2629</v>
      </c>
      <c r="X75" s="625" t="s">
        <v>4218</v>
      </c>
      <c r="Y75" s="719">
        <v>27488.400000000001</v>
      </c>
      <c r="Z75" s="679" t="s">
        <v>4202</v>
      </c>
      <c r="AA75" s="731">
        <v>4238013927</v>
      </c>
    </row>
    <row r="76" spans="1:27" ht="51">
      <c r="A76" s="314" t="s">
        <v>2680</v>
      </c>
      <c r="B76" s="679" t="s">
        <v>4187</v>
      </c>
      <c r="C76" s="679" t="s">
        <v>4188</v>
      </c>
      <c r="D76" s="625" t="s">
        <v>3979</v>
      </c>
      <c r="E76" s="679" t="s">
        <v>4219</v>
      </c>
      <c r="F76" s="679" t="s">
        <v>4190</v>
      </c>
      <c r="G76" s="679" t="s">
        <v>792</v>
      </c>
      <c r="H76" s="679" t="s">
        <v>4220</v>
      </c>
      <c r="I76" s="679" t="s">
        <v>4221</v>
      </c>
      <c r="J76" s="718">
        <v>4</v>
      </c>
      <c r="K76" s="718">
        <v>3</v>
      </c>
      <c r="L76" s="718">
        <v>1</v>
      </c>
      <c r="M76" s="719">
        <v>83440</v>
      </c>
      <c r="N76" s="719">
        <v>56322</v>
      </c>
      <c r="O76" s="714">
        <f t="shared" si="1"/>
        <v>27118</v>
      </c>
      <c r="P76" s="714">
        <f t="shared" si="0"/>
        <v>32.5</v>
      </c>
      <c r="Q76" s="679" t="s">
        <v>4194</v>
      </c>
      <c r="R76" s="731">
        <v>7725294223</v>
      </c>
      <c r="S76" s="679" t="s">
        <v>4195</v>
      </c>
      <c r="T76" s="679" t="s">
        <v>4204</v>
      </c>
      <c r="U76" s="727"/>
      <c r="V76" s="679" t="s">
        <v>4197</v>
      </c>
      <c r="W76" s="679" t="s">
        <v>2629</v>
      </c>
      <c r="X76" s="625" t="s">
        <v>4222</v>
      </c>
      <c r="Y76" s="719">
        <v>56322</v>
      </c>
      <c r="Z76" s="679" t="s">
        <v>4194</v>
      </c>
      <c r="AA76" s="731">
        <v>7725294223</v>
      </c>
    </row>
    <row r="77" spans="1:27" ht="51">
      <c r="A77" s="314" t="s">
        <v>2681</v>
      </c>
      <c r="B77" s="679" t="s">
        <v>4187</v>
      </c>
      <c r="C77" s="679" t="s">
        <v>4188</v>
      </c>
      <c r="D77" s="687" t="s">
        <v>4000</v>
      </c>
      <c r="E77" s="679" t="s">
        <v>4223</v>
      </c>
      <c r="F77" s="679" t="s">
        <v>4224</v>
      </c>
      <c r="G77" s="679" t="s">
        <v>3853</v>
      </c>
      <c r="H77" s="679" t="s">
        <v>4225</v>
      </c>
      <c r="I77" s="679" t="s">
        <v>4005</v>
      </c>
      <c r="J77" s="718">
        <v>1</v>
      </c>
      <c r="K77" s="718">
        <v>1</v>
      </c>
      <c r="L77" s="718">
        <v>0</v>
      </c>
      <c r="M77" s="719">
        <v>371220</v>
      </c>
      <c r="N77" s="719">
        <v>371220</v>
      </c>
      <c r="O77" s="714">
        <f t="shared" si="1"/>
        <v>0</v>
      </c>
      <c r="P77" s="714">
        <f t="shared" si="0"/>
        <v>0</v>
      </c>
      <c r="Q77" s="679" t="s">
        <v>4226</v>
      </c>
      <c r="R77" s="731">
        <v>4217170774</v>
      </c>
      <c r="S77" s="679" t="s">
        <v>4227</v>
      </c>
      <c r="T77" s="679" t="s">
        <v>4072</v>
      </c>
      <c r="U77" s="727"/>
      <c r="V77" s="679" t="s">
        <v>4228</v>
      </c>
      <c r="W77" s="679" t="s">
        <v>4149</v>
      </c>
      <c r="X77" s="625" t="s">
        <v>4229</v>
      </c>
      <c r="Y77" s="719">
        <v>371220</v>
      </c>
      <c r="Z77" s="679" t="s">
        <v>4226</v>
      </c>
      <c r="AA77" s="679" t="s">
        <v>4072</v>
      </c>
    </row>
    <row r="78" spans="1:27" ht="38.25">
      <c r="A78" s="314" t="s">
        <v>2682</v>
      </c>
      <c r="B78" s="679" t="s">
        <v>4187</v>
      </c>
      <c r="C78" s="679" t="s">
        <v>4230</v>
      </c>
      <c r="D78" s="687" t="s">
        <v>4000</v>
      </c>
      <c r="E78" s="679" t="s">
        <v>3856</v>
      </c>
      <c r="F78" s="679" t="s">
        <v>4071</v>
      </c>
      <c r="G78" s="679" t="s">
        <v>3855</v>
      </c>
      <c r="H78" s="679" t="s">
        <v>4147</v>
      </c>
      <c r="I78" s="679" t="s">
        <v>364</v>
      </c>
      <c r="J78" s="718">
        <v>1</v>
      </c>
      <c r="K78" s="718">
        <v>1</v>
      </c>
      <c r="L78" s="718">
        <v>0</v>
      </c>
      <c r="M78" s="719">
        <v>71610</v>
      </c>
      <c r="N78" s="719">
        <v>71610</v>
      </c>
      <c r="O78" s="714">
        <f t="shared" si="1"/>
        <v>0</v>
      </c>
      <c r="P78" s="714">
        <f t="shared" si="0"/>
        <v>0</v>
      </c>
      <c r="Q78" s="679" t="s">
        <v>4231</v>
      </c>
      <c r="R78" s="731">
        <v>4205086172</v>
      </c>
      <c r="S78" s="679" t="s">
        <v>4232</v>
      </c>
      <c r="T78" s="679" t="s">
        <v>4149</v>
      </c>
      <c r="U78" s="727"/>
      <c r="V78" s="679" t="s">
        <v>4233</v>
      </c>
      <c r="W78" s="679" t="s">
        <v>4233</v>
      </c>
      <c r="X78" s="625" t="s">
        <v>4234</v>
      </c>
      <c r="Y78" s="719">
        <v>71610</v>
      </c>
      <c r="Z78" s="679" t="s">
        <v>4231</v>
      </c>
      <c r="AA78" s="731">
        <v>4205086172</v>
      </c>
    </row>
    <row r="79" spans="1:27" ht="51">
      <c r="A79" s="314" t="s">
        <v>2683</v>
      </c>
      <c r="B79" s="738" t="s">
        <v>478</v>
      </c>
      <c r="C79" s="738" t="s">
        <v>4235</v>
      </c>
      <c r="D79" s="687" t="s">
        <v>4000</v>
      </c>
      <c r="E79" s="739" t="s">
        <v>4236</v>
      </c>
      <c r="F79" s="740">
        <v>42783</v>
      </c>
      <c r="G79" s="738" t="s">
        <v>3855</v>
      </c>
      <c r="H79" s="738" t="s">
        <v>4147</v>
      </c>
      <c r="I79" s="738" t="s">
        <v>364</v>
      </c>
      <c r="J79" s="741">
        <v>1</v>
      </c>
      <c r="K79" s="742">
        <v>1</v>
      </c>
      <c r="L79" s="742">
        <v>0</v>
      </c>
      <c r="M79" s="743">
        <v>67859</v>
      </c>
      <c r="N79" s="743">
        <v>67859</v>
      </c>
      <c r="O79" s="714">
        <f t="shared" si="1"/>
        <v>0</v>
      </c>
      <c r="P79" s="714">
        <f t="shared" si="0"/>
        <v>0</v>
      </c>
      <c r="Q79" s="743" t="s">
        <v>4231</v>
      </c>
      <c r="R79" s="738" t="s">
        <v>432</v>
      </c>
      <c r="S79" s="739" t="s">
        <v>4237</v>
      </c>
      <c r="T79" s="744">
        <v>42811</v>
      </c>
      <c r="U79" s="744"/>
      <c r="V79" s="744">
        <v>42824</v>
      </c>
      <c r="W79" s="744">
        <v>42825</v>
      </c>
      <c r="X79" s="625" t="s">
        <v>4238</v>
      </c>
      <c r="Y79" s="743">
        <v>67859</v>
      </c>
      <c r="Z79" s="743" t="s">
        <v>4231</v>
      </c>
      <c r="AA79" s="738" t="s">
        <v>432</v>
      </c>
    </row>
    <row r="80" spans="1:27" ht="38.25">
      <c r="A80" s="314" t="s">
        <v>2684</v>
      </c>
      <c r="B80" s="738" t="s">
        <v>478</v>
      </c>
      <c r="C80" s="738" t="s">
        <v>4235</v>
      </c>
      <c r="D80" s="738" t="s">
        <v>4239</v>
      </c>
      <c r="E80" s="739" t="s">
        <v>4240</v>
      </c>
      <c r="F80" s="740">
        <v>42761</v>
      </c>
      <c r="G80" s="738"/>
      <c r="H80" s="738"/>
      <c r="I80" s="738" t="s">
        <v>4241</v>
      </c>
      <c r="J80" s="738"/>
      <c r="K80" s="742"/>
      <c r="L80" s="742"/>
      <c r="M80" s="743">
        <v>35167.919999999998</v>
      </c>
      <c r="N80" s="743">
        <v>35167.919999999998</v>
      </c>
      <c r="O80" s="714">
        <f t="shared" si="1"/>
        <v>0</v>
      </c>
      <c r="P80" s="714">
        <f t="shared" si="0"/>
        <v>0</v>
      </c>
      <c r="Q80" s="623" t="s">
        <v>4242</v>
      </c>
      <c r="R80" s="725">
        <v>4253026705</v>
      </c>
      <c r="S80" s="727" t="s">
        <v>4243</v>
      </c>
      <c r="T80" s="623"/>
      <c r="U80" s="623"/>
      <c r="V80" s="745">
        <v>42793</v>
      </c>
      <c r="W80" s="745">
        <v>42794</v>
      </c>
      <c r="X80" s="625" t="s">
        <v>4244</v>
      </c>
      <c r="Y80" s="743">
        <v>35167.919999999998</v>
      </c>
      <c r="Z80" s="727" t="s">
        <v>4242</v>
      </c>
      <c r="AA80" s="725">
        <v>4253026705</v>
      </c>
    </row>
    <row r="81" spans="1:27" ht="51">
      <c r="A81" s="314" t="s">
        <v>2685</v>
      </c>
      <c r="B81" s="625" t="s">
        <v>486</v>
      </c>
      <c r="C81" s="625" t="s">
        <v>4245</v>
      </c>
      <c r="D81" s="721" t="s">
        <v>4246</v>
      </c>
      <c r="E81" s="721" t="s">
        <v>4247</v>
      </c>
      <c r="F81" s="625" t="s">
        <v>4045</v>
      </c>
      <c r="G81" s="625"/>
      <c r="H81" s="625"/>
      <c r="I81" s="625" t="s">
        <v>348</v>
      </c>
      <c r="J81" s="625"/>
      <c r="K81" s="626"/>
      <c r="L81" s="626"/>
      <c r="M81" s="727">
        <v>430485.6</v>
      </c>
      <c r="N81" s="727">
        <f>M81</f>
        <v>430485.6</v>
      </c>
      <c r="O81" s="714">
        <f t="shared" si="1"/>
        <v>0</v>
      </c>
      <c r="P81" s="714">
        <f t="shared" si="0"/>
        <v>0</v>
      </c>
      <c r="Q81" s="746" t="s">
        <v>526</v>
      </c>
      <c r="R81" s="624">
        <v>4205109214</v>
      </c>
      <c r="S81" s="727" t="s">
        <v>4248</v>
      </c>
      <c r="T81" s="727"/>
      <c r="U81" s="727"/>
      <c r="V81" s="745">
        <v>42747</v>
      </c>
      <c r="W81" s="735">
        <v>42751</v>
      </c>
      <c r="X81" s="735" t="s">
        <v>4249</v>
      </c>
      <c r="Y81" s="727">
        <f>N81</f>
        <v>430485.6</v>
      </c>
      <c r="Z81" s="727" t="str">
        <f t="shared" ref="Z81:AA83" si="2">Q81</f>
        <v>ОАО "Кузбассэнергосбыт"</v>
      </c>
      <c r="AA81" s="725">
        <f t="shared" si="2"/>
        <v>4205109214</v>
      </c>
    </row>
    <row r="82" spans="1:27" ht="51">
      <c r="A82" s="314" t="s">
        <v>2686</v>
      </c>
      <c r="B82" s="625" t="s">
        <v>486</v>
      </c>
      <c r="C82" s="625" t="s">
        <v>4245</v>
      </c>
      <c r="D82" s="687" t="s">
        <v>263</v>
      </c>
      <c r="E82" s="747" t="s">
        <v>262</v>
      </c>
      <c r="F82" s="748">
        <v>42719</v>
      </c>
      <c r="G82" s="748">
        <v>42733</v>
      </c>
      <c r="H82" s="749" t="s">
        <v>4250</v>
      </c>
      <c r="I82" s="695" t="s">
        <v>4251</v>
      </c>
      <c r="J82" s="625"/>
      <c r="K82" s="626"/>
      <c r="L82" s="626"/>
      <c r="M82" s="750">
        <v>174145.46</v>
      </c>
      <c r="N82" s="727">
        <f>M82</f>
        <v>174145.46</v>
      </c>
      <c r="O82" s="714">
        <f t="shared" si="1"/>
        <v>0</v>
      </c>
      <c r="P82" s="714">
        <f t="shared" si="0"/>
        <v>0</v>
      </c>
      <c r="Q82" s="747" t="s">
        <v>347</v>
      </c>
      <c r="R82" s="695">
        <v>4217166136</v>
      </c>
      <c r="S82" s="727" t="s">
        <v>4252</v>
      </c>
      <c r="T82" s="727"/>
      <c r="U82" s="727"/>
      <c r="V82" s="748">
        <v>42745</v>
      </c>
      <c r="W82" s="751">
        <v>42748</v>
      </c>
      <c r="X82" s="751" t="s">
        <v>4253</v>
      </c>
      <c r="Y82" s="727">
        <f>N82</f>
        <v>174145.46</v>
      </c>
      <c r="Z82" s="727" t="str">
        <f t="shared" si="2"/>
        <v>ООО "Водоканал"</v>
      </c>
      <c r="AA82" s="725">
        <f t="shared" si="2"/>
        <v>4217166136</v>
      </c>
    </row>
    <row r="83" spans="1:27" ht="51">
      <c r="A83" s="314" t="s">
        <v>2687</v>
      </c>
      <c r="B83" s="625" t="s">
        <v>486</v>
      </c>
      <c r="C83" s="625" t="s">
        <v>4245</v>
      </c>
      <c r="D83" s="687" t="s">
        <v>263</v>
      </c>
      <c r="E83" s="721" t="s">
        <v>4254</v>
      </c>
      <c r="F83" s="721" t="s">
        <v>4045</v>
      </c>
      <c r="G83" s="721" t="s">
        <v>4036</v>
      </c>
      <c r="H83" s="625" t="s">
        <v>4255</v>
      </c>
      <c r="I83" s="623" t="s">
        <v>4256</v>
      </c>
      <c r="J83" s="625"/>
      <c r="K83" s="626"/>
      <c r="L83" s="626"/>
      <c r="M83" s="727">
        <v>165007.64000000001</v>
      </c>
      <c r="N83" s="727">
        <f>M83</f>
        <v>165007.64000000001</v>
      </c>
      <c r="O83" s="714">
        <f t="shared" si="1"/>
        <v>0</v>
      </c>
      <c r="P83" s="714">
        <f t="shared" si="0"/>
        <v>0</v>
      </c>
      <c r="Q83" s="746" t="s">
        <v>4062</v>
      </c>
      <c r="R83" s="623">
        <v>4217148426</v>
      </c>
      <c r="S83" s="727" t="s">
        <v>4257</v>
      </c>
      <c r="T83" s="727"/>
      <c r="U83" s="727"/>
      <c r="V83" s="745">
        <v>42804</v>
      </c>
      <c r="W83" s="735">
        <v>42804</v>
      </c>
      <c r="X83" s="735" t="s">
        <v>4258</v>
      </c>
      <c r="Y83" s="727">
        <f>N83</f>
        <v>165007.64000000001</v>
      </c>
      <c r="Z83" s="727" t="str">
        <f t="shared" si="2"/>
        <v>ООО "Центральная ТЭЦ"</v>
      </c>
      <c r="AA83" s="725">
        <f t="shared" si="2"/>
        <v>4217148426</v>
      </c>
    </row>
    <row r="84" spans="1:27" ht="51">
      <c r="A84" s="314" t="s">
        <v>2688</v>
      </c>
      <c r="B84" s="625" t="s">
        <v>4259</v>
      </c>
      <c r="C84" s="625" t="s">
        <v>4260</v>
      </c>
      <c r="D84" s="625" t="s">
        <v>362</v>
      </c>
      <c r="E84" s="625" t="s">
        <v>4261</v>
      </c>
      <c r="F84" s="625" t="s">
        <v>4262</v>
      </c>
      <c r="G84" s="625" t="s">
        <v>790</v>
      </c>
      <c r="H84" s="625" t="s">
        <v>4263</v>
      </c>
      <c r="I84" s="625" t="s">
        <v>4264</v>
      </c>
      <c r="J84" s="725">
        <v>4</v>
      </c>
      <c r="K84" s="626">
        <v>4</v>
      </c>
      <c r="L84" s="626">
        <v>0</v>
      </c>
      <c r="M84" s="727">
        <v>22339.49</v>
      </c>
      <c r="N84" s="727">
        <v>4145.47</v>
      </c>
      <c r="O84" s="714">
        <f t="shared" si="1"/>
        <v>18194.02</v>
      </c>
      <c r="P84" s="714">
        <f t="shared" si="0"/>
        <v>81.443309583164165</v>
      </c>
      <c r="Q84" s="727" t="s">
        <v>4265</v>
      </c>
      <c r="R84" s="623">
        <v>4221017810</v>
      </c>
      <c r="S84" s="623" t="s">
        <v>4266</v>
      </c>
      <c r="T84" s="745">
        <v>43084</v>
      </c>
      <c r="U84" s="727"/>
      <c r="V84" s="745">
        <v>42744</v>
      </c>
      <c r="W84" s="745">
        <v>42746</v>
      </c>
      <c r="X84" s="625" t="s">
        <v>4267</v>
      </c>
      <c r="Y84" s="727">
        <v>4145.47</v>
      </c>
      <c r="Z84" s="727" t="s">
        <v>4265</v>
      </c>
      <c r="AA84" s="623">
        <v>4221017810</v>
      </c>
    </row>
    <row r="85" spans="1:27" ht="38.25">
      <c r="A85" s="314" t="s">
        <v>2689</v>
      </c>
      <c r="B85" s="625" t="s">
        <v>4259</v>
      </c>
      <c r="C85" s="625" t="s">
        <v>4268</v>
      </c>
      <c r="D85" s="687" t="s">
        <v>263</v>
      </c>
      <c r="E85" s="625" t="s">
        <v>4269</v>
      </c>
      <c r="F85" s="625" t="s">
        <v>4012</v>
      </c>
      <c r="G85" s="625" t="s">
        <v>760</v>
      </c>
      <c r="H85" s="625" t="s">
        <v>4270</v>
      </c>
      <c r="I85" s="625" t="s">
        <v>4271</v>
      </c>
      <c r="J85" s="725"/>
      <c r="K85" s="626"/>
      <c r="L85" s="626"/>
      <c r="M85" s="727">
        <v>299995.42</v>
      </c>
      <c r="N85" s="727">
        <v>299995.42</v>
      </c>
      <c r="O85" s="714">
        <f t="shared" si="1"/>
        <v>0</v>
      </c>
      <c r="P85" s="714">
        <f t="shared" si="0"/>
        <v>0</v>
      </c>
      <c r="Q85" s="727" t="s">
        <v>347</v>
      </c>
      <c r="R85" s="725">
        <v>4217166136</v>
      </c>
      <c r="S85" s="727" t="s">
        <v>4272</v>
      </c>
      <c r="T85" s="745"/>
      <c r="U85" s="727"/>
      <c r="V85" s="745">
        <v>42752</v>
      </c>
      <c r="W85" s="745">
        <v>42753</v>
      </c>
      <c r="X85" s="625" t="s">
        <v>4273</v>
      </c>
      <c r="Y85" s="727">
        <v>299995.42</v>
      </c>
      <c r="Z85" s="727" t="s">
        <v>347</v>
      </c>
      <c r="AA85" s="725">
        <v>4217166136</v>
      </c>
    </row>
    <row r="86" spans="1:27" ht="51">
      <c r="A86" s="314" t="s">
        <v>2690</v>
      </c>
      <c r="B86" s="625" t="s">
        <v>4259</v>
      </c>
      <c r="C86" s="625" t="s">
        <v>4274</v>
      </c>
      <c r="D86" s="721" t="s">
        <v>4246</v>
      </c>
      <c r="E86" s="625" t="s">
        <v>4275</v>
      </c>
      <c r="F86" s="625" t="s">
        <v>4012</v>
      </c>
      <c r="G86" s="625" t="s">
        <v>760</v>
      </c>
      <c r="H86" s="625" t="s">
        <v>4276</v>
      </c>
      <c r="I86" s="625" t="s">
        <v>348</v>
      </c>
      <c r="J86" s="725"/>
      <c r="K86" s="626"/>
      <c r="L86" s="626"/>
      <c r="M86" s="727">
        <v>1051200</v>
      </c>
      <c r="N86" s="727">
        <v>1051200</v>
      </c>
      <c r="O86" s="714">
        <f t="shared" si="1"/>
        <v>0</v>
      </c>
      <c r="P86" s="714">
        <f t="shared" si="0"/>
        <v>0</v>
      </c>
      <c r="Q86" s="727" t="s">
        <v>4277</v>
      </c>
      <c r="R86" s="725">
        <v>4205109214</v>
      </c>
      <c r="S86" s="727" t="s">
        <v>4278</v>
      </c>
      <c r="T86" s="745"/>
      <c r="U86" s="727"/>
      <c r="V86" s="745">
        <v>42751</v>
      </c>
      <c r="W86" s="745">
        <v>42753</v>
      </c>
      <c r="X86" s="625" t="s">
        <v>4279</v>
      </c>
      <c r="Y86" s="727">
        <v>1051200</v>
      </c>
      <c r="Z86" s="727" t="s">
        <v>4277</v>
      </c>
      <c r="AA86" s="725">
        <v>4205109214</v>
      </c>
    </row>
    <row r="87" spans="1:27" ht="63.75">
      <c r="A87" s="314" t="s">
        <v>2691</v>
      </c>
      <c r="B87" s="625" t="s">
        <v>4259</v>
      </c>
      <c r="C87" s="625" t="s">
        <v>4280</v>
      </c>
      <c r="D87" s="625" t="s">
        <v>3979</v>
      </c>
      <c r="E87" s="625" t="s">
        <v>4281</v>
      </c>
      <c r="F87" s="625" t="s">
        <v>4282</v>
      </c>
      <c r="G87" s="625" t="s">
        <v>796</v>
      </c>
      <c r="H87" s="625" t="s">
        <v>4283</v>
      </c>
      <c r="I87" s="625" t="s">
        <v>4284</v>
      </c>
      <c r="J87" s="725">
        <v>5</v>
      </c>
      <c r="K87" s="626">
        <v>5</v>
      </c>
      <c r="L87" s="626">
        <v>0</v>
      </c>
      <c r="M87" s="727">
        <v>192066</v>
      </c>
      <c r="N87" s="727">
        <v>103659.01</v>
      </c>
      <c r="O87" s="714">
        <f t="shared" si="1"/>
        <v>88406.99</v>
      </c>
      <c r="P87" s="714">
        <f t="shared" si="0"/>
        <v>46.029484656316058</v>
      </c>
      <c r="Q87" s="727" t="s">
        <v>4202</v>
      </c>
      <c r="R87" s="725">
        <v>4238013927</v>
      </c>
      <c r="S87" s="727" t="s">
        <v>4285</v>
      </c>
      <c r="T87" s="745">
        <v>42745</v>
      </c>
      <c r="U87" s="727"/>
      <c r="V87" s="745">
        <v>42758</v>
      </c>
      <c r="W87" s="745">
        <v>42759</v>
      </c>
      <c r="X87" s="625" t="s">
        <v>4286</v>
      </c>
      <c r="Y87" s="727">
        <v>103659.01</v>
      </c>
      <c r="Z87" s="727" t="s">
        <v>4202</v>
      </c>
      <c r="AA87" s="725">
        <v>4238013927</v>
      </c>
    </row>
    <row r="88" spans="1:27" ht="76.5">
      <c r="A88" s="314" t="s">
        <v>2692</v>
      </c>
      <c r="B88" s="625" t="s">
        <v>4259</v>
      </c>
      <c r="C88" s="625" t="s">
        <v>4287</v>
      </c>
      <c r="D88" s="625" t="s">
        <v>3979</v>
      </c>
      <c r="E88" s="625" t="s">
        <v>4288</v>
      </c>
      <c r="F88" s="625" t="s">
        <v>4282</v>
      </c>
      <c r="G88" s="625" t="s">
        <v>4204</v>
      </c>
      <c r="H88" s="625" t="s">
        <v>4289</v>
      </c>
      <c r="I88" s="625" t="s">
        <v>4290</v>
      </c>
      <c r="J88" s="725">
        <v>3</v>
      </c>
      <c r="K88" s="626">
        <v>3</v>
      </c>
      <c r="L88" s="626">
        <v>0</v>
      </c>
      <c r="M88" s="727">
        <v>39397.949999999997</v>
      </c>
      <c r="N88" s="727">
        <v>27184.58</v>
      </c>
      <c r="O88" s="714">
        <f t="shared" si="1"/>
        <v>12213.369999999995</v>
      </c>
      <c r="P88" s="714">
        <f t="shared" si="0"/>
        <v>31.000013960117208</v>
      </c>
      <c r="Q88" s="727" t="s">
        <v>4291</v>
      </c>
      <c r="R88" s="725">
        <v>4205261018</v>
      </c>
      <c r="S88" s="727" t="s">
        <v>4292</v>
      </c>
      <c r="T88" s="745">
        <v>42745</v>
      </c>
      <c r="U88" s="727"/>
      <c r="V88" s="745">
        <v>42758</v>
      </c>
      <c r="W88" s="745">
        <v>42759</v>
      </c>
      <c r="X88" s="625" t="s">
        <v>4293</v>
      </c>
      <c r="Y88" s="727">
        <v>27184.58</v>
      </c>
      <c r="Z88" s="727" t="s">
        <v>4291</v>
      </c>
      <c r="AA88" s="725">
        <v>4205261018</v>
      </c>
    </row>
    <row r="89" spans="1:27" ht="63.75">
      <c r="A89" s="314" t="s">
        <v>2693</v>
      </c>
      <c r="B89" s="625" t="s">
        <v>4259</v>
      </c>
      <c r="C89" s="625" t="s">
        <v>4294</v>
      </c>
      <c r="D89" s="625" t="s">
        <v>3979</v>
      </c>
      <c r="E89" s="625" t="s">
        <v>4295</v>
      </c>
      <c r="F89" s="625" t="s">
        <v>4282</v>
      </c>
      <c r="G89" s="625" t="s">
        <v>4296</v>
      </c>
      <c r="H89" s="625" t="s">
        <v>4297</v>
      </c>
      <c r="I89" s="625" t="s">
        <v>4298</v>
      </c>
      <c r="J89" s="725">
        <v>3</v>
      </c>
      <c r="K89" s="626">
        <v>3</v>
      </c>
      <c r="L89" s="626">
        <v>0</v>
      </c>
      <c r="M89" s="727">
        <v>153697.69</v>
      </c>
      <c r="N89" s="727">
        <v>112967.78</v>
      </c>
      <c r="O89" s="714">
        <f t="shared" si="1"/>
        <v>40729.910000000003</v>
      </c>
      <c r="P89" s="714">
        <f t="shared" si="0"/>
        <v>26.500014411407225</v>
      </c>
      <c r="Q89" s="727" t="s">
        <v>4299</v>
      </c>
      <c r="R89" s="725">
        <v>4205282875</v>
      </c>
      <c r="S89" s="727" t="s">
        <v>4300</v>
      </c>
      <c r="T89" s="745">
        <v>42747</v>
      </c>
      <c r="U89" s="727"/>
      <c r="V89" s="745">
        <v>42758</v>
      </c>
      <c r="W89" s="745">
        <v>42759</v>
      </c>
      <c r="X89" s="625" t="s">
        <v>4301</v>
      </c>
      <c r="Y89" s="727">
        <v>112967.78</v>
      </c>
      <c r="Z89" s="727" t="s">
        <v>4299</v>
      </c>
      <c r="AA89" s="725">
        <v>4205282875</v>
      </c>
    </row>
    <row r="90" spans="1:27" ht="76.5">
      <c r="A90" s="314" t="s">
        <v>2694</v>
      </c>
      <c r="B90" s="625" t="s">
        <v>4259</v>
      </c>
      <c r="C90" s="625" t="s">
        <v>4302</v>
      </c>
      <c r="D90" s="625" t="s">
        <v>3979</v>
      </c>
      <c r="E90" s="625" t="s">
        <v>4303</v>
      </c>
      <c r="F90" s="625" t="s">
        <v>4282</v>
      </c>
      <c r="G90" s="625" t="s">
        <v>4296</v>
      </c>
      <c r="H90" s="625" t="s">
        <v>4304</v>
      </c>
      <c r="I90" s="752" t="s">
        <v>4305</v>
      </c>
      <c r="J90" s="725">
        <v>2</v>
      </c>
      <c r="K90" s="626">
        <v>2</v>
      </c>
      <c r="L90" s="626">
        <v>0</v>
      </c>
      <c r="M90" s="752">
        <v>13559.59</v>
      </c>
      <c r="N90" s="727">
        <v>10169.709999999999</v>
      </c>
      <c r="O90" s="714">
        <f t="shared" si="1"/>
        <v>3389.880000000001</v>
      </c>
      <c r="P90" s="714">
        <f t="shared" si="0"/>
        <v>24.999870940050556</v>
      </c>
      <c r="Q90" s="727" t="s">
        <v>4291</v>
      </c>
      <c r="R90" s="725">
        <v>4205261018</v>
      </c>
      <c r="S90" s="727" t="s">
        <v>4292</v>
      </c>
      <c r="T90" s="745">
        <v>42745</v>
      </c>
      <c r="U90" s="727"/>
      <c r="V90" s="745">
        <v>42758</v>
      </c>
      <c r="W90" s="745">
        <v>42759</v>
      </c>
      <c r="X90" s="625" t="s">
        <v>4306</v>
      </c>
      <c r="Y90" s="727">
        <v>10169.709999999999</v>
      </c>
      <c r="Z90" s="727" t="s">
        <v>4291</v>
      </c>
      <c r="AA90" s="725">
        <v>4205261018</v>
      </c>
    </row>
    <row r="91" spans="1:27" ht="51">
      <c r="A91" s="314" t="s">
        <v>2695</v>
      </c>
      <c r="B91" s="625" t="s">
        <v>4259</v>
      </c>
      <c r="C91" s="625" t="s">
        <v>4307</v>
      </c>
      <c r="D91" s="625" t="s">
        <v>3979</v>
      </c>
      <c r="E91" s="625" t="s">
        <v>4308</v>
      </c>
      <c r="F91" s="625" t="s">
        <v>4282</v>
      </c>
      <c r="G91" s="625" t="s">
        <v>4296</v>
      </c>
      <c r="H91" s="625" t="s">
        <v>4309</v>
      </c>
      <c r="I91" s="625" t="s">
        <v>4310</v>
      </c>
      <c r="J91" s="725">
        <v>2</v>
      </c>
      <c r="K91" s="626">
        <v>2</v>
      </c>
      <c r="L91" s="626">
        <v>0</v>
      </c>
      <c r="M91" s="727">
        <v>67500</v>
      </c>
      <c r="N91" s="727">
        <v>49612.5</v>
      </c>
      <c r="O91" s="714">
        <f t="shared" si="1"/>
        <v>17887.5</v>
      </c>
      <c r="P91" s="714">
        <f t="shared" si="0"/>
        <v>26.5</v>
      </c>
      <c r="Q91" s="727" t="s">
        <v>4311</v>
      </c>
      <c r="R91" s="725">
        <v>4205307431</v>
      </c>
      <c r="S91" s="727" t="s">
        <v>4312</v>
      </c>
      <c r="T91" s="745">
        <v>42745</v>
      </c>
      <c r="U91" s="727"/>
      <c r="V91" s="745">
        <v>42759</v>
      </c>
      <c r="W91" s="745">
        <v>42759</v>
      </c>
      <c r="X91" s="625" t="s">
        <v>4313</v>
      </c>
      <c r="Y91" s="727">
        <v>49612.5</v>
      </c>
      <c r="Z91" s="727" t="s">
        <v>4311</v>
      </c>
      <c r="AA91" s="725">
        <v>4205307431</v>
      </c>
    </row>
    <row r="92" spans="1:27" ht="76.5">
      <c r="A92" s="314" t="s">
        <v>2696</v>
      </c>
      <c r="B92" s="625" t="s">
        <v>4259</v>
      </c>
      <c r="C92" s="625" t="s">
        <v>4314</v>
      </c>
      <c r="D92" s="625" t="s">
        <v>3979</v>
      </c>
      <c r="E92" s="625" t="s">
        <v>4315</v>
      </c>
      <c r="F92" s="625" t="s">
        <v>4282</v>
      </c>
      <c r="G92" s="625" t="s">
        <v>4296</v>
      </c>
      <c r="H92" s="625" t="s">
        <v>4316</v>
      </c>
      <c r="I92" s="625" t="s">
        <v>4317</v>
      </c>
      <c r="J92" s="725">
        <v>4</v>
      </c>
      <c r="K92" s="626">
        <v>4</v>
      </c>
      <c r="L92" s="626">
        <v>0</v>
      </c>
      <c r="M92" s="727">
        <v>48200.9</v>
      </c>
      <c r="N92" s="727">
        <v>27715.41</v>
      </c>
      <c r="O92" s="714">
        <f t="shared" si="1"/>
        <v>20485.490000000002</v>
      </c>
      <c r="P92" s="714">
        <f t="shared" si="0"/>
        <v>42.500223024881279</v>
      </c>
      <c r="Q92" s="727" t="s">
        <v>4291</v>
      </c>
      <c r="R92" s="725">
        <v>4205261018</v>
      </c>
      <c r="S92" s="727" t="s">
        <v>4292</v>
      </c>
      <c r="T92" s="745">
        <v>42748</v>
      </c>
      <c r="U92" s="727"/>
      <c r="V92" s="745">
        <v>42760</v>
      </c>
      <c r="W92" s="745">
        <v>42761</v>
      </c>
      <c r="X92" s="625" t="s">
        <v>4318</v>
      </c>
      <c r="Y92" s="727">
        <v>27715.41</v>
      </c>
      <c r="Z92" s="727" t="s">
        <v>4291</v>
      </c>
      <c r="AA92" s="725">
        <v>4205261018</v>
      </c>
    </row>
    <row r="93" spans="1:27" ht="51">
      <c r="A93" s="314" t="s">
        <v>2697</v>
      </c>
      <c r="B93" s="625" t="s">
        <v>4259</v>
      </c>
      <c r="C93" s="625" t="s">
        <v>4319</v>
      </c>
      <c r="D93" s="625" t="s">
        <v>3979</v>
      </c>
      <c r="E93" s="625" t="s">
        <v>4320</v>
      </c>
      <c r="F93" s="625" t="s">
        <v>4282</v>
      </c>
      <c r="G93" s="625" t="s">
        <v>4204</v>
      </c>
      <c r="H93" s="625" t="s">
        <v>4321</v>
      </c>
      <c r="I93" s="625" t="s">
        <v>4322</v>
      </c>
      <c r="J93" s="725">
        <v>3</v>
      </c>
      <c r="K93" s="626">
        <v>3</v>
      </c>
      <c r="L93" s="626">
        <v>0</v>
      </c>
      <c r="M93" s="727">
        <v>84000</v>
      </c>
      <c r="N93" s="727">
        <v>34440</v>
      </c>
      <c r="O93" s="714">
        <f t="shared" si="1"/>
        <v>49560</v>
      </c>
      <c r="P93" s="714">
        <f t="shared" si="0"/>
        <v>59</v>
      </c>
      <c r="Q93" s="623" t="s">
        <v>4323</v>
      </c>
      <c r="R93" s="725">
        <v>4205266930</v>
      </c>
      <c r="S93" s="623" t="s">
        <v>4324</v>
      </c>
      <c r="T93" s="745">
        <v>42751</v>
      </c>
      <c r="U93" s="727"/>
      <c r="V93" s="745">
        <v>42762</v>
      </c>
      <c r="W93" s="745">
        <v>42762</v>
      </c>
      <c r="X93" s="625" t="s">
        <v>4325</v>
      </c>
      <c r="Y93" s="727">
        <v>34440</v>
      </c>
      <c r="Z93" s="623" t="s">
        <v>4323</v>
      </c>
      <c r="AA93" s="725">
        <v>4205266930</v>
      </c>
    </row>
    <row r="94" spans="1:27" ht="39" thickBot="1">
      <c r="A94" s="314" t="s">
        <v>2698</v>
      </c>
      <c r="B94" s="625" t="s">
        <v>4259</v>
      </c>
      <c r="C94" s="625" t="s">
        <v>4326</v>
      </c>
      <c r="D94" s="687" t="s">
        <v>4000</v>
      </c>
      <c r="E94" s="753" t="s">
        <v>4327</v>
      </c>
      <c r="F94" s="754" t="s">
        <v>4328</v>
      </c>
      <c r="G94" s="754" t="s">
        <v>3848</v>
      </c>
      <c r="H94" s="754" t="s">
        <v>4147</v>
      </c>
      <c r="I94" s="754" t="s">
        <v>364</v>
      </c>
      <c r="J94" s="755">
        <v>1</v>
      </c>
      <c r="K94" s="753">
        <v>1</v>
      </c>
      <c r="L94" s="753">
        <v>0</v>
      </c>
      <c r="M94" s="756">
        <v>71610</v>
      </c>
      <c r="N94" s="757">
        <v>71610</v>
      </c>
      <c r="O94" s="714">
        <f t="shared" si="1"/>
        <v>0</v>
      </c>
      <c r="P94" s="714">
        <f t="shared" si="0"/>
        <v>0</v>
      </c>
      <c r="Q94" s="757" t="s">
        <v>4329</v>
      </c>
      <c r="R94" s="755">
        <v>4205086172</v>
      </c>
      <c r="S94" s="755" t="s">
        <v>4330</v>
      </c>
      <c r="T94" s="758">
        <v>42811</v>
      </c>
      <c r="U94" s="757"/>
      <c r="V94" s="758">
        <v>42823</v>
      </c>
      <c r="W94" s="757">
        <v>42824</v>
      </c>
      <c r="X94" s="754" t="s">
        <v>4331</v>
      </c>
      <c r="Y94" s="757">
        <v>71610</v>
      </c>
      <c r="Z94" s="757" t="s">
        <v>4329</v>
      </c>
      <c r="AA94" s="755">
        <v>4205086172</v>
      </c>
    </row>
    <row r="95" spans="1:27" ht="25.5">
      <c r="A95" s="314" t="s">
        <v>2699</v>
      </c>
      <c r="B95" s="625" t="s">
        <v>499</v>
      </c>
      <c r="C95" s="625" t="s">
        <v>4332</v>
      </c>
      <c r="D95" s="625" t="s">
        <v>4333</v>
      </c>
      <c r="E95" s="625" t="s">
        <v>4334</v>
      </c>
      <c r="F95" s="625" t="s">
        <v>4335</v>
      </c>
      <c r="G95" s="625" t="s">
        <v>4336</v>
      </c>
      <c r="H95" s="625" t="s">
        <v>4337</v>
      </c>
      <c r="I95" s="625" t="s">
        <v>4338</v>
      </c>
      <c r="J95" s="725">
        <v>2</v>
      </c>
      <c r="K95" s="626">
        <v>2</v>
      </c>
      <c r="L95" s="626">
        <v>0</v>
      </c>
      <c r="M95" s="727">
        <v>96767</v>
      </c>
      <c r="N95" s="727">
        <v>68020</v>
      </c>
      <c r="O95" s="714">
        <f t="shared" si="1"/>
        <v>28747</v>
      </c>
      <c r="P95" s="714">
        <f t="shared" si="0"/>
        <v>29.707441586491264</v>
      </c>
      <c r="Q95" s="727" t="s">
        <v>4339</v>
      </c>
      <c r="R95" s="759">
        <v>4205261018</v>
      </c>
      <c r="S95" s="727" t="s">
        <v>4340</v>
      </c>
      <c r="T95" s="727" t="s">
        <v>4341</v>
      </c>
      <c r="U95" s="727"/>
      <c r="V95" s="727" t="s">
        <v>4342</v>
      </c>
      <c r="W95" s="727" t="s">
        <v>4342</v>
      </c>
      <c r="X95" s="759">
        <v>3.4218022401170002E+18</v>
      </c>
      <c r="Y95" s="727">
        <v>68020</v>
      </c>
      <c r="Z95" s="727" t="s">
        <v>4339</v>
      </c>
      <c r="AA95" s="759">
        <v>4205261018</v>
      </c>
    </row>
    <row r="96" spans="1:27" ht="51">
      <c r="A96" s="314" t="s">
        <v>2700</v>
      </c>
      <c r="B96" s="625" t="s">
        <v>499</v>
      </c>
      <c r="C96" s="625" t="s">
        <v>4343</v>
      </c>
      <c r="D96" s="716" t="s">
        <v>2628</v>
      </c>
      <c r="E96" s="625" t="s">
        <v>4344</v>
      </c>
      <c r="F96" s="625" t="s">
        <v>4345</v>
      </c>
      <c r="G96" s="625" t="s">
        <v>4346</v>
      </c>
      <c r="H96" s="625" t="s">
        <v>4347</v>
      </c>
      <c r="I96" s="625" t="s">
        <v>4348</v>
      </c>
      <c r="J96" s="725">
        <v>3</v>
      </c>
      <c r="K96" s="626">
        <v>1</v>
      </c>
      <c r="L96" s="626">
        <v>2</v>
      </c>
      <c r="M96" s="727">
        <v>189512.6</v>
      </c>
      <c r="N96" s="727">
        <v>188565.03</v>
      </c>
      <c r="O96" s="714">
        <f t="shared" si="1"/>
        <v>947.57000000000698</v>
      </c>
      <c r="P96" s="714">
        <f t="shared" ref="P96:P114" si="3">O96/M96*100</f>
        <v>0.50000369368580611</v>
      </c>
      <c r="Q96" s="727" t="s">
        <v>4349</v>
      </c>
      <c r="R96" s="759">
        <v>4252007160</v>
      </c>
      <c r="S96" s="727" t="s">
        <v>4350</v>
      </c>
      <c r="T96" s="727" t="s">
        <v>4351</v>
      </c>
      <c r="U96" s="727"/>
      <c r="V96" s="727" t="s">
        <v>4352</v>
      </c>
      <c r="W96" s="727" t="s">
        <v>4352</v>
      </c>
      <c r="X96" s="759">
        <v>3.4218022401170002E+18</v>
      </c>
      <c r="Y96" s="727">
        <v>188565.03</v>
      </c>
      <c r="Z96" s="727" t="str">
        <f>Q96</f>
        <v>ООО "Продажа"</v>
      </c>
      <c r="AA96" s="759">
        <f>R96</f>
        <v>4252007160</v>
      </c>
    </row>
    <row r="97" spans="1:27" ht="38.25">
      <c r="A97" s="314" t="s">
        <v>2701</v>
      </c>
      <c r="B97" s="625" t="s">
        <v>499</v>
      </c>
      <c r="C97" s="625" t="s">
        <v>4353</v>
      </c>
      <c r="D97" s="687" t="s">
        <v>4000</v>
      </c>
      <c r="E97" s="625" t="s">
        <v>4354</v>
      </c>
      <c r="F97" s="625" t="s">
        <v>4355</v>
      </c>
      <c r="G97" s="625" t="s">
        <v>4356</v>
      </c>
      <c r="H97" s="625" t="s">
        <v>4147</v>
      </c>
      <c r="I97" s="625" t="s">
        <v>364</v>
      </c>
      <c r="J97" s="725">
        <v>1</v>
      </c>
      <c r="K97" s="626">
        <v>1</v>
      </c>
      <c r="L97" s="626">
        <v>0</v>
      </c>
      <c r="M97" s="727">
        <v>68200</v>
      </c>
      <c r="N97" s="727">
        <v>68200</v>
      </c>
      <c r="O97" s="714">
        <f t="shared" ref="O97:O114" si="4">M97-N97</f>
        <v>0</v>
      </c>
      <c r="P97" s="714">
        <f t="shared" si="3"/>
        <v>0</v>
      </c>
      <c r="Q97" s="727" t="s">
        <v>4231</v>
      </c>
      <c r="R97" s="759">
        <v>4218022401</v>
      </c>
      <c r="S97" s="727" t="s">
        <v>4357</v>
      </c>
      <c r="T97" s="727" t="s">
        <v>4358</v>
      </c>
      <c r="U97" s="727"/>
      <c r="V97" s="727" t="s">
        <v>4359</v>
      </c>
      <c r="W97" s="727" t="s">
        <v>4360</v>
      </c>
      <c r="X97" s="759">
        <v>3.4218022401170002E+18</v>
      </c>
      <c r="Y97" s="727">
        <f>N97</f>
        <v>68200</v>
      </c>
      <c r="Z97" s="727" t="str">
        <f>Q97</f>
        <v>ООО "Перекресток Ойл"</v>
      </c>
      <c r="AA97" s="759">
        <f>R97</f>
        <v>4218022401</v>
      </c>
    </row>
    <row r="98" spans="1:27" ht="25.5">
      <c r="A98" s="314" t="s">
        <v>2702</v>
      </c>
      <c r="B98" s="692" t="s">
        <v>4361</v>
      </c>
      <c r="C98" s="721" t="s">
        <v>4362</v>
      </c>
      <c r="D98" s="721" t="s">
        <v>4246</v>
      </c>
      <c r="E98" s="625" t="s">
        <v>4363</v>
      </c>
      <c r="F98" s="625" t="s">
        <v>4141</v>
      </c>
      <c r="G98" s="625"/>
      <c r="H98" s="625"/>
      <c r="I98" s="625" t="s">
        <v>348</v>
      </c>
      <c r="J98" s="625"/>
      <c r="K98" s="626"/>
      <c r="L98" s="626"/>
      <c r="M98" s="727">
        <v>299920</v>
      </c>
      <c r="N98" s="727">
        <v>299920</v>
      </c>
      <c r="O98" s="714">
        <f t="shared" si="4"/>
        <v>0</v>
      </c>
      <c r="P98" s="714">
        <f t="shared" si="3"/>
        <v>0</v>
      </c>
      <c r="Q98" s="727" t="s">
        <v>526</v>
      </c>
      <c r="R98" s="727" t="s">
        <v>4364</v>
      </c>
      <c r="S98" s="727" t="s">
        <v>4365</v>
      </c>
      <c r="T98" s="727"/>
      <c r="U98" s="727"/>
      <c r="V98" s="745">
        <v>42787</v>
      </c>
      <c r="W98" s="745">
        <v>42787</v>
      </c>
      <c r="X98" s="727" t="s">
        <v>4366</v>
      </c>
      <c r="Y98" s="727">
        <v>299920</v>
      </c>
      <c r="Z98" s="727" t="s">
        <v>526</v>
      </c>
      <c r="AA98" s="727" t="s">
        <v>4364</v>
      </c>
    </row>
    <row r="99" spans="1:27" ht="25.5">
      <c r="A99" s="314" t="s">
        <v>2703</v>
      </c>
      <c r="B99" s="692" t="s">
        <v>4361</v>
      </c>
      <c r="C99" s="721" t="s">
        <v>4367</v>
      </c>
      <c r="D99" s="687" t="s">
        <v>263</v>
      </c>
      <c r="E99" s="625" t="s">
        <v>4368</v>
      </c>
      <c r="F99" s="625" t="s">
        <v>4328</v>
      </c>
      <c r="G99" s="625" t="s">
        <v>4369</v>
      </c>
      <c r="H99" s="625" t="s">
        <v>4370</v>
      </c>
      <c r="I99" s="625" t="s">
        <v>4371</v>
      </c>
      <c r="J99" s="625"/>
      <c r="K99" s="626"/>
      <c r="L99" s="626"/>
      <c r="M99" s="727">
        <v>119766.72</v>
      </c>
      <c r="N99" s="727">
        <v>119766.72</v>
      </c>
      <c r="O99" s="714">
        <f t="shared" si="4"/>
        <v>0</v>
      </c>
      <c r="P99" s="714">
        <f t="shared" si="3"/>
        <v>0</v>
      </c>
      <c r="Q99" s="727" t="s">
        <v>4062</v>
      </c>
      <c r="R99" s="725" t="s">
        <v>4372</v>
      </c>
      <c r="S99" s="727" t="s">
        <v>4373</v>
      </c>
      <c r="T99" s="727"/>
      <c r="U99" s="727"/>
      <c r="V99" s="745">
        <v>42810</v>
      </c>
      <c r="W99" s="745">
        <v>42811</v>
      </c>
      <c r="X99" s="727" t="s">
        <v>4374</v>
      </c>
      <c r="Y99" s="727">
        <v>119766.72</v>
      </c>
      <c r="Z99" s="727" t="s">
        <v>4062</v>
      </c>
      <c r="AA99" s="725" t="s">
        <v>4372</v>
      </c>
    </row>
    <row r="100" spans="1:27" ht="25.5">
      <c r="A100" s="314" t="s">
        <v>2704</v>
      </c>
      <c r="B100" s="692" t="s">
        <v>4361</v>
      </c>
      <c r="C100" s="721" t="s">
        <v>4375</v>
      </c>
      <c r="D100" s="687" t="s">
        <v>263</v>
      </c>
      <c r="E100" s="625" t="s">
        <v>4368</v>
      </c>
      <c r="F100" s="625" t="s">
        <v>4376</v>
      </c>
      <c r="G100" s="625" t="s">
        <v>4377</v>
      </c>
      <c r="H100" s="695" t="s">
        <v>4378</v>
      </c>
      <c r="I100" s="625" t="s">
        <v>4371</v>
      </c>
      <c r="J100" s="625"/>
      <c r="K100" s="626"/>
      <c r="L100" s="626"/>
      <c r="M100" s="727">
        <v>115277.87</v>
      </c>
      <c r="N100" s="727">
        <v>115277.87</v>
      </c>
      <c r="O100" s="714">
        <f t="shared" si="4"/>
        <v>0</v>
      </c>
      <c r="P100" s="714">
        <f t="shared" si="3"/>
        <v>0</v>
      </c>
      <c r="Q100" s="727" t="s">
        <v>267</v>
      </c>
      <c r="R100" s="727" t="s">
        <v>4379</v>
      </c>
      <c r="S100" s="727" t="s">
        <v>4380</v>
      </c>
      <c r="T100" s="727"/>
      <c r="U100" s="727"/>
      <c r="V100" s="745">
        <v>42814</v>
      </c>
      <c r="W100" s="745">
        <v>42814</v>
      </c>
      <c r="X100" s="727" t="s">
        <v>4381</v>
      </c>
      <c r="Y100" s="727">
        <v>115277.87</v>
      </c>
      <c r="Z100" s="727" t="s">
        <v>267</v>
      </c>
      <c r="AA100" s="727" t="s">
        <v>4379</v>
      </c>
    </row>
    <row r="101" spans="1:27" ht="38.25">
      <c r="A101" s="314" t="s">
        <v>2705</v>
      </c>
      <c r="B101" s="692" t="s">
        <v>4361</v>
      </c>
      <c r="C101" s="721" t="s">
        <v>4382</v>
      </c>
      <c r="D101" s="687" t="s">
        <v>4000</v>
      </c>
      <c r="E101" s="625" t="s">
        <v>3856</v>
      </c>
      <c r="F101" s="625" t="s">
        <v>4071</v>
      </c>
      <c r="G101" s="625" t="s">
        <v>3848</v>
      </c>
      <c r="H101" s="625" t="s">
        <v>4383</v>
      </c>
      <c r="I101" s="624" t="s">
        <v>364</v>
      </c>
      <c r="J101" s="725">
        <v>1</v>
      </c>
      <c r="K101" s="626">
        <v>1</v>
      </c>
      <c r="L101" s="626"/>
      <c r="M101" s="727">
        <v>37510</v>
      </c>
      <c r="N101" s="727">
        <v>37510</v>
      </c>
      <c r="O101" s="714">
        <f t="shared" si="4"/>
        <v>0</v>
      </c>
      <c r="P101" s="714">
        <f t="shared" si="3"/>
        <v>0</v>
      </c>
      <c r="Q101" s="727" t="s">
        <v>4231</v>
      </c>
      <c r="R101" s="727" t="s">
        <v>4384</v>
      </c>
      <c r="S101" s="727" t="s">
        <v>4385</v>
      </c>
      <c r="T101" s="727"/>
      <c r="U101" s="727"/>
      <c r="V101" s="745">
        <v>42822</v>
      </c>
      <c r="W101" s="745">
        <v>42822</v>
      </c>
      <c r="X101" s="727" t="s">
        <v>4386</v>
      </c>
      <c r="Y101" s="727">
        <v>37510</v>
      </c>
      <c r="Z101" s="727" t="s">
        <v>4231</v>
      </c>
      <c r="AA101" s="727" t="s">
        <v>4384</v>
      </c>
    </row>
    <row r="102" spans="1:27" ht="51">
      <c r="A102" s="314" t="s">
        <v>2706</v>
      </c>
      <c r="B102" s="625" t="s">
        <v>4387</v>
      </c>
      <c r="C102" s="625" t="s">
        <v>4388</v>
      </c>
      <c r="D102" s="625" t="s">
        <v>4333</v>
      </c>
      <c r="E102" s="625" t="s">
        <v>4389</v>
      </c>
      <c r="F102" s="625" t="s">
        <v>4390</v>
      </c>
      <c r="G102" s="625" t="s">
        <v>4088</v>
      </c>
      <c r="H102" s="625" t="s">
        <v>4391</v>
      </c>
      <c r="I102" s="625" t="s">
        <v>4392</v>
      </c>
      <c r="J102" s="725">
        <v>8</v>
      </c>
      <c r="K102" s="626">
        <v>8</v>
      </c>
      <c r="L102" s="626">
        <v>0</v>
      </c>
      <c r="M102" s="727">
        <v>99600.03</v>
      </c>
      <c r="N102" s="727">
        <v>44000</v>
      </c>
      <c r="O102" s="714">
        <f t="shared" si="4"/>
        <v>55600.03</v>
      </c>
      <c r="P102" s="714">
        <f t="shared" si="3"/>
        <v>55.823306478923755</v>
      </c>
      <c r="Q102" s="727" t="s">
        <v>4393</v>
      </c>
      <c r="R102" s="725">
        <v>4217142537</v>
      </c>
      <c r="S102" s="727" t="s">
        <v>4394</v>
      </c>
      <c r="T102" s="745">
        <v>42794</v>
      </c>
      <c r="U102" s="727"/>
      <c r="V102" s="745">
        <v>42803</v>
      </c>
      <c r="W102" s="745">
        <v>42803</v>
      </c>
      <c r="X102" s="625" t="s">
        <v>4395</v>
      </c>
      <c r="Y102" s="727">
        <v>44000</v>
      </c>
      <c r="Z102" s="727" t="s">
        <v>4393</v>
      </c>
      <c r="AA102" s="725">
        <v>4217142537</v>
      </c>
    </row>
    <row r="103" spans="1:27" ht="25.5">
      <c r="A103" s="314" t="s">
        <v>2707</v>
      </c>
      <c r="B103" s="625" t="s">
        <v>4387</v>
      </c>
      <c r="C103" s="625" t="s">
        <v>4388</v>
      </c>
      <c r="D103" s="721" t="s">
        <v>4246</v>
      </c>
      <c r="E103" s="625" t="s">
        <v>4396</v>
      </c>
      <c r="F103" s="625" t="s">
        <v>4390</v>
      </c>
      <c r="G103" s="625"/>
      <c r="H103" s="625"/>
      <c r="I103" s="625" t="s">
        <v>4397</v>
      </c>
      <c r="J103" s="725"/>
      <c r="K103" s="626"/>
      <c r="L103" s="626"/>
      <c r="M103" s="727">
        <v>97409.13</v>
      </c>
      <c r="N103" s="727">
        <v>97409.13</v>
      </c>
      <c r="O103" s="714">
        <f t="shared" si="4"/>
        <v>0</v>
      </c>
      <c r="P103" s="714">
        <f t="shared" si="3"/>
        <v>0</v>
      </c>
      <c r="Q103" s="727" t="s">
        <v>4398</v>
      </c>
      <c r="R103" s="725">
        <v>4205109214</v>
      </c>
      <c r="S103" s="727" t="s">
        <v>4399</v>
      </c>
      <c r="T103" s="725"/>
      <c r="U103" s="727"/>
      <c r="V103" s="745">
        <v>42775</v>
      </c>
      <c r="W103" s="745">
        <v>42780</v>
      </c>
      <c r="X103" s="625" t="s">
        <v>4400</v>
      </c>
      <c r="Y103" s="727">
        <v>97409.13</v>
      </c>
      <c r="Z103" s="727" t="s">
        <v>4398</v>
      </c>
      <c r="AA103" s="725">
        <v>4205109214</v>
      </c>
    </row>
    <row r="104" spans="1:27" ht="25.5">
      <c r="A104" s="314" t="s">
        <v>2708</v>
      </c>
      <c r="B104" s="625" t="s">
        <v>4387</v>
      </c>
      <c r="C104" s="625" t="s">
        <v>4388</v>
      </c>
      <c r="D104" s="721" t="s">
        <v>4246</v>
      </c>
      <c r="E104" s="625" t="s">
        <v>4396</v>
      </c>
      <c r="F104" s="625" t="s">
        <v>4390</v>
      </c>
      <c r="G104" s="625"/>
      <c r="H104" s="625"/>
      <c r="I104" s="625" t="s">
        <v>4401</v>
      </c>
      <c r="J104" s="725"/>
      <c r="K104" s="626"/>
      <c r="L104" s="626"/>
      <c r="M104" s="727">
        <v>1464575.02</v>
      </c>
      <c r="N104" s="727">
        <v>1464575.02</v>
      </c>
      <c r="O104" s="714">
        <f t="shared" si="4"/>
        <v>0</v>
      </c>
      <c r="P104" s="714">
        <f t="shared" si="3"/>
        <v>0</v>
      </c>
      <c r="Q104" s="727" t="s">
        <v>4398</v>
      </c>
      <c r="R104" s="725">
        <v>4205109214</v>
      </c>
      <c r="S104" s="727" t="s">
        <v>4399</v>
      </c>
      <c r="T104" s="725"/>
      <c r="U104" s="727"/>
      <c r="V104" s="745">
        <v>42776</v>
      </c>
      <c r="W104" s="745">
        <v>42780</v>
      </c>
      <c r="X104" s="625" t="s">
        <v>4402</v>
      </c>
      <c r="Y104" s="727">
        <v>1464575.02</v>
      </c>
      <c r="Z104" s="727" t="s">
        <v>4398</v>
      </c>
      <c r="AA104" s="725">
        <v>4205109214</v>
      </c>
    </row>
    <row r="105" spans="1:27" ht="38.25">
      <c r="A105" s="314" t="s">
        <v>2709</v>
      </c>
      <c r="B105" s="625" t="s">
        <v>4387</v>
      </c>
      <c r="C105" s="625" t="s">
        <v>4388</v>
      </c>
      <c r="D105" s="625" t="s">
        <v>4333</v>
      </c>
      <c r="E105" s="625" t="s">
        <v>4403</v>
      </c>
      <c r="F105" s="625" t="s">
        <v>4390</v>
      </c>
      <c r="G105" s="625" t="s">
        <v>4088</v>
      </c>
      <c r="H105" s="625" t="s">
        <v>4404</v>
      </c>
      <c r="I105" s="625" t="s">
        <v>4392</v>
      </c>
      <c r="J105" s="725">
        <v>9</v>
      </c>
      <c r="K105" s="626">
        <v>9</v>
      </c>
      <c r="L105" s="626">
        <v>0</v>
      </c>
      <c r="M105" s="727">
        <v>66899.97</v>
      </c>
      <c r="N105" s="727">
        <v>20763</v>
      </c>
      <c r="O105" s="714">
        <f t="shared" si="4"/>
        <v>46136.97</v>
      </c>
      <c r="P105" s="714">
        <f t="shared" si="3"/>
        <v>68.964111643099386</v>
      </c>
      <c r="Q105" s="727" t="s">
        <v>4405</v>
      </c>
      <c r="R105" s="725">
        <v>4253034255</v>
      </c>
      <c r="S105" s="727" t="s">
        <v>4406</v>
      </c>
      <c r="T105" s="745">
        <v>42796</v>
      </c>
      <c r="U105" s="727"/>
      <c r="V105" s="745">
        <v>42807</v>
      </c>
      <c r="W105" s="745">
        <v>42807</v>
      </c>
      <c r="X105" s="625" t="s">
        <v>4407</v>
      </c>
      <c r="Y105" s="727">
        <v>20763</v>
      </c>
      <c r="Z105" s="727" t="s">
        <v>4405</v>
      </c>
      <c r="AA105" s="725">
        <v>4253034255</v>
      </c>
    </row>
    <row r="106" spans="1:27" ht="51">
      <c r="A106" s="314" t="s">
        <v>2710</v>
      </c>
      <c r="B106" s="625" t="s">
        <v>4387</v>
      </c>
      <c r="C106" s="625" t="s">
        <v>4388</v>
      </c>
      <c r="D106" s="625" t="s">
        <v>4333</v>
      </c>
      <c r="E106" s="625" t="s">
        <v>4408</v>
      </c>
      <c r="F106" s="625" t="s">
        <v>4409</v>
      </c>
      <c r="G106" s="625" t="s">
        <v>4088</v>
      </c>
      <c r="H106" s="625" t="s">
        <v>4410</v>
      </c>
      <c r="I106" s="625" t="s">
        <v>4411</v>
      </c>
      <c r="J106" s="725">
        <v>10</v>
      </c>
      <c r="K106" s="626">
        <v>10</v>
      </c>
      <c r="L106" s="626">
        <v>0</v>
      </c>
      <c r="M106" s="727">
        <v>256500</v>
      </c>
      <c r="N106" s="727">
        <v>81000</v>
      </c>
      <c r="O106" s="714">
        <f t="shared" si="4"/>
        <v>175500</v>
      </c>
      <c r="P106" s="714">
        <f t="shared" si="3"/>
        <v>68.421052631578945</v>
      </c>
      <c r="Q106" s="727" t="s">
        <v>4412</v>
      </c>
      <c r="R106" s="725">
        <v>4217134007</v>
      </c>
      <c r="S106" s="727" t="s">
        <v>4413</v>
      </c>
      <c r="T106" s="745">
        <v>42796</v>
      </c>
      <c r="U106" s="727"/>
      <c r="V106" s="745">
        <v>42807</v>
      </c>
      <c r="W106" s="745">
        <v>42807</v>
      </c>
      <c r="X106" s="625" t="s">
        <v>4414</v>
      </c>
      <c r="Y106" s="727">
        <v>81000</v>
      </c>
      <c r="Z106" s="727" t="s">
        <v>4412</v>
      </c>
      <c r="AA106" s="725">
        <v>4217134007</v>
      </c>
    </row>
    <row r="107" spans="1:27" ht="38.25">
      <c r="A107" s="314" t="s">
        <v>2711</v>
      </c>
      <c r="B107" s="625" t="s">
        <v>4387</v>
      </c>
      <c r="C107" s="625" t="s">
        <v>4388</v>
      </c>
      <c r="D107" s="625" t="s">
        <v>4333</v>
      </c>
      <c r="E107" s="625" t="s">
        <v>4415</v>
      </c>
      <c r="F107" s="625" t="s">
        <v>4409</v>
      </c>
      <c r="G107" s="625" t="s">
        <v>4088</v>
      </c>
      <c r="H107" s="625" t="s">
        <v>4416</v>
      </c>
      <c r="I107" s="625" t="s">
        <v>4392</v>
      </c>
      <c r="J107" s="725">
        <v>4</v>
      </c>
      <c r="K107" s="626">
        <v>4</v>
      </c>
      <c r="L107" s="626">
        <v>0</v>
      </c>
      <c r="M107" s="727">
        <v>92999.97</v>
      </c>
      <c r="N107" s="727">
        <v>52650</v>
      </c>
      <c r="O107" s="714">
        <f t="shared" si="4"/>
        <v>40349.97</v>
      </c>
      <c r="P107" s="714">
        <f t="shared" si="3"/>
        <v>43.387078511960816</v>
      </c>
      <c r="Q107" s="727" t="s">
        <v>4417</v>
      </c>
      <c r="R107" s="725">
        <v>4217156917</v>
      </c>
      <c r="S107" s="727" t="s">
        <v>4418</v>
      </c>
      <c r="T107" s="745">
        <v>42797</v>
      </c>
      <c r="U107" s="727"/>
      <c r="V107" s="745">
        <v>42807</v>
      </c>
      <c r="W107" s="745">
        <v>42807</v>
      </c>
      <c r="X107" s="625" t="s">
        <v>4419</v>
      </c>
      <c r="Y107" s="727">
        <v>52650</v>
      </c>
      <c r="Z107" s="727" t="s">
        <v>4417</v>
      </c>
      <c r="AA107" s="725">
        <v>4217156917</v>
      </c>
    </row>
    <row r="108" spans="1:27" ht="38.25">
      <c r="A108" s="314" t="s">
        <v>2712</v>
      </c>
      <c r="B108" s="625" t="s">
        <v>4387</v>
      </c>
      <c r="C108" s="625" t="s">
        <v>4388</v>
      </c>
      <c r="D108" s="687" t="s">
        <v>263</v>
      </c>
      <c r="E108" s="625" t="s">
        <v>4420</v>
      </c>
      <c r="F108" s="625" t="s">
        <v>4421</v>
      </c>
      <c r="G108" s="625" t="s">
        <v>4422</v>
      </c>
      <c r="H108" s="625" t="s">
        <v>4423</v>
      </c>
      <c r="I108" s="625" t="s">
        <v>4424</v>
      </c>
      <c r="J108" s="725"/>
      <c r="K108" s="626"/>
      <c r="L108" s="626"/>
      <c r="M108" s="727">
        <v>11597.25</v>
      </c>
      <c r="N108" s="727">
        <v>11597.25</v>
      </c>
      <c r="O108" s="714">
        <f t="shared" si="4"/>
        <v>0</v>
      </c>
      <c r="P108" s="714">
        <f t="shared" si="3"/>
        <v>0</v>
      </c>
      <c r="Q108" s="727" t="s">
        <v>4425</v>
      </c>
      <c r="R108" s="725">
        <v>4252003568</v>
      </c>
      <c r="S108" s="727" t="s">
        <v>4426</v>
      </c>
      <c r="T108" s="727"/>
      <c r="U108" s="727"/>
      <c r="V108" s="745">
        <v>42815</v>
      </c>
      <c r="W108" s="745">
        <v>42815</v>
      </c>
      <c r="X108" s="625" t="s">
        <v>4427</v>
      </c>
      <c r="Y108" s="727">
        <v>11597.25</v>
      </c>
      <c r="Z108" s="727" t="s">
        <v>4425</v>
      </c>
      <c r="AA108" s="725">
        <v>4252003568</v>
      </c>
    </row>
    <row r="109" spans="1:27" ht="38.25">
      <c r="A109" s="314" t="s">
        <v>2713</v>
      </c>
      <c r="B109" s="625" t="s">
        <v>4387</v>
      </c>
      <c r="C109" s="625" t="s">
        <v>4388</v>
      </c>
      <c r="D109" s="687" t="s">
        <v>261</v>
      </c>
      <c r="E109" s="625" t="s">
        <v>4428</v>
      </c>
      <c r="F109" s="625" t="s">
        <v>4429</v>
      </c>
      <c r="G109" s="625" t="s">
        <v>3929</v>
      </c>
      <c r="H109" s="625" t="s">
        <v>4430</v>
      </c>
      <c r="I109" s="625" t="s">
        <v>4431</v>
      </c>
      <c r="J109" s="725"/>
      <c r="K109" s="626"/>
      <c r="L109" s="626"/>
      <c r="M109" s="727">
        <v>80000</v>
      </c>
      <c r="N109" s="727">
        <v>80000</v>
      </c>
      <c r="O109" s="714">
        <f t="shared" si="4"/>
        <v>0</v>
      </c>
      <c r="P109" s="714">
        <f t="shared" si="3"/>
        <v>0</v>
      </c>
      <c r="Q109" s="727" t="s">
        <v>259</v>
      </c>
      <c r="R109" s="725">
        <v>7707049388</v>
      </c>
      <c r="S109" s="727" t="s">
        <v>4432</v>
      </c>
      <c r="T109" s="727"/>
      <c r="U109" s="727"/>
      <c r="V109" s="745">
        <v>42822</v>
      </c>
      <c r="W109" s="745">
        <v>42822</v>
      </c>
      <c r="X109" s="625" t="s">
        <v>4433</v>
      </c>
      <c r="Y109" s="727">
        <v>80000</v>
      </c>
      <c r="Z109" s="727" t="s">
        <v>259</v>
      </c>
      <c r="AA109" s="725">
        <v>7707049388</v>
      </c>
    </row>
    <row r="110" spans="1:27" ht="25.5">
      <c r="A110" s="314" t="s">
        <v>2714</v>
      </c>
      <c r="B110" s="625" t="s">
        <v>4387</v>
      </c>
      <c r="C110" s="625" t="s">
        <v>4388</v>
      </c>
      <c r="D110" s="625" t="s">
        <v>4333</v>
      </c>
      <c r="E110" s="625" t="s">
        <v>4434</v>
      </c>
      <c r="F110" s="625" t="s">
        <v>4421</v>
      </c>
      <c r="G110" s="625" t="s">
        <v>4149</v>
      </c>
      <c r="H110" s="625" t="s">
        <v>4435</v>
      </c>
      <c r="I110" s="625" t="s">
        <v>4392</v>
      </c>
      <c r="J110" s="725">
        <v>2</v>
      </c>
      <c r="K110" s="626">
        <v>2</v>
      </c>
      <c r="L110" s="626">
        <v>0</v>
      </c>
      <c r="M110" s="727">
        <v>60599.97</v>
      </c>
      <c r="N110" s="727">
        <v>39150</v>
      </c>
      <c r="O110" s="714">
        <f t="shared" si="4"/>
        <v>21449.97</v>
      </c>
      <c r="P110" s="714">
        <f t="shared" si="3"/>
        <v>35.396007621785955</v>
      </c>
      <c r="Q110" s="727" t="s">
        <v>4436</v>
      </c>
      <c r="R110" s="725">
        <v>4230009534</v>
      </c>
      <c r="S110" s="727" t="s">
        <v>4437</v>
      </c>
      <c r="T110" s="745">
        <v>42818</v>
      </c>
      <c r="U110" s="727"/>
      <c r="V110" s="745">
        <v>42828</v>
      </c>
      <c r="W110" s="745">
        <v>42828</v>
      </c>
      <c r="X110" s="625" t="s">
        <v>4438</v>
      </c>
      <c r="Y110" s="727">
        <v>39150</v>
      </c>
      <c r="Z110" s="727" t="s">
        <v>4436</v>
      </c>
      <c r="AA110" s="725">
        <v>4230009534</v>
      </c>
    </row>
    <row r="111" spans="1:27" ht="25.5">
      <c r="A111" s="314" t="s">
        <v>2715</v>
      </c>
      <c r="B111" s="625" t="s">
        <v>4439</v>
      </c>
      <c r="C111" s="625" t="s">
        <v>4440</v>
      </c>
      <c r="D111" s="687" t="s">
        <v>263</v>
      </c>
      <c r="E111" s="625" t="s">
        <v>4441</v>
      </c>
      <c r="F111" s="625" t="s">
        <v>787</v>
      </c>
      <c r="G111" s="625" t="s">
        <v>760</v>
      </c>
      <c r="H111" s="679" t="s">
        <v>4442</v>
      </c>
      <c r="I111" s="626" t="s">
        <v>4443</v>
      </c>
      <c r="J111" s="625"/>
      <c r="K111" s="626"/>
      <c r="L111" s="626"/>
      <c r="M111" s="760">
        <v>265986.84000000003</v>
      </c>
      <c r="N111" s="760">
        <v>265986.84000000003</v>
      </c>
      <c r="O111" s="714">
        <f t="shared" si="4"/>
        <v>0</v>
      </c>
      <c r="P111" s="714">
        <f t="shared" si="3"/>
        <v>0</v>
      </c>
      <c r="Q111" s="727" t="s">
        <v>347</v>
      </c>
      <c r="R111" s="761">
        <v>4217166136</v>
      </c>
      <c r="S111" s="727" t="s">
        <v>4444</v>
      </c>
      <c r="T111" s="727"/>
      <c r="U111" s="727"/>
      <c r="V111" s="745">
        <v>42744</v>
      </c>
      <c r="W111" s="745">
        <v>42745</v>
      </c>
      <c r="X111" s="679" t="s">
        <v>4445</v>
      </c>
      <c r="Y111" s="760">
        <v>265986.84000000003</v>
      </c>
      <c r="Z111" s="727" t="s">
        <v>347</v>
      </c>
      <c r="AA111" s="761">
        <v>4217166136</v>
      </c>
    </row>
    <row r="112" spans="1:27" ht="25.5">
      <c r="A112" s="314" t="s">
        <v>2716</v>
      </c>
      <c r="B112" s="625" t="s">
        <v>4439</v>
      </c>
      <c r="C112" s="625" t="s">
        <v>4440</v>
      </c>
      <c r="D112" s="687" t="s">
        <v>263</v>
      </c>
      <c r="E112" s="625" t="s">
        <v>4446</v>
      </c>
      <c r="F112" s="625" t="s">
        <v>787</v>
      </c>
      <c r="G112" s="625" t="s">
        <v>760</v>
      </c>
      <c r="H112" s="679" t="s">
        <v>4447</v>
      </c>
      <c r="I112" s="626" t="s">
        <v>4448</v>
      </c>
      <c r="J112" s="625"/>
      <c r="K112" s="626"/>
      <c r="L112" s="626"/>
      <c r="M112" s="762">
        <v>883606.38</v>
      </c>
      <c r="N112" s="762">
        <v>883606.38</v>
      </c>
      <c r="O112" s="714">
        <f t="shared" si="4"/>
        <v>0</v>
      </c>
      <c r="P112" s="714">
        <f t="shared" si="3"/>
        <v>0</v>
      </c>
      <c r="Q112" s="727" t="s">
        <v>4062</v>
      </c>
      <c r="R112" s="761">
        <v>4217148426</v>
      </c>
      <c r="S112" s="727" t="s">
        <v>4449</v>
      </c>
      <c r="T112" s="727"/>
      <c r="U112" s="727"/>
      <c r="V112" s="745">
        <v>42761</v>
      </c>
      <c r="W112" s="745">
        <v>42762</v>
      </c>
      <c r="X112" s="679" t="s">
        <v>4450</v>
      </c>
      <c r="Y112" s="762">
        <v>883606.38</v>
      </c>
      <c r="Z112" s="727" t="s">
        <v>4062</v>
      </c>
      <c r="AA112" s="761">
        <v>4217148426</v>
      </c>
    </row>
    <row r="113" spans="1:27" ht="51">
      <c r="A113" s="314" t="s">
        <v>2717</v>
      </c>
      <c r="B113" s="625" t="s">
        <v>450</v>
      </c>
      <c r="C113" s="625" t="s">
        <v>4139</v>
      </c>
      <c r="D113" s="687" t="s">
        <v>261</v>
      </c>
      <c r="E113" s="763" t="s">
        <v>4451</v>
      </c>
      <c r="F113" s="625" t="s">
        <v>4003</v>
      </c>
      <c r="G113" s="625" t="s">
        <v>760</v>
      </c>
      <c r="H113" s="625" t="s">
        <v>4452</v>
      </c>
      <c r="I113" s="625" t="s">
        <v>334</v>
      </c>
      <c r="J113" s="625"/>
      <c r="K113" s="625"/>
      <c r="L113" s="625"/>
      <c r="M113" s="725">
        <v>60000</v>
      </c>
      <c r="N113" s="725">
        <v>60000</v>
      </c>
      <c r="O113" s="714">
        <f t="shared" si="4"/>
        <v>0</v>
      </c>
      <c r="P113" s="714">
        <f t="shared" si="3"/>
        <v>0</v>
      </c>
      <c r="Q113" s="625" t="s">
        <v>259</v>
      </c>
      <c r="R113" s="625" t="s">
        <v>4453</v>
      </c>
      <c r="S113" s="625" t="s">
        <v>4454</v>
      </c>
      <c r="T113" s="625"/>
      <c r="U113" s="625"/>
      <c r="V113" s="625" t="s">
        <v>3890</v>
      </c>
      <c r="W113" s="625" t="s">
        <v>3890</v>
      </c>
      <c r="X113" s="625" t="s">
        <v>4455</v>
      </c>
      <c r="Y113" s="725">
        <v>60000</v>
      </c>
      <c r="Z113" s="625" t="s">
        <v>259</v>
      </c>
      <c r="AA113" s="625" t="s">
        <v>4453</v>
      </c>
    </row>
    <row r="114" spans="1:27" ht="51">
      <c r="A114" s="314" t="s">
        <v>2718</v>
      </c>
      <c r="B114" s="625" t="s">
        <v>450</v>
      </c>
      <c r="C114" s="625" t="s">
        <v>4139</v>
      </c>
      <c r="D114" s="687" t="s">
        <v>263</v>
      </c>
      <c r="E114" s="763" t="s">
        <v>262</v>
      </c>
      <c r="F114" s="625" t="s">
        <v>4003</v>
      </c>
      <c r="G114" s="625" t="s">
        <v>760</v>
      </c>
      <c r="H114" s="625" t="s">
        <v>4456</v>
      </c>
      <c r="I114" s="625" t="s">
        <v>4457</v>
      </c>
      <c r="J114" s="625"/>
      <c r="K114" s="625"/>
      <c r="L114" s="625"/>
      <c r="M114" s="725">
        <v>37775.040000000001</v>
      </c>
      <c r="N114" s="725">
        <v>37775.040000000001</v>
      </c>
      <c r="O114" s="714">
        <f t="shared" si="4"/>
        <v>0</v>
      </c>
      <c r="P114" s="714">
        <f t="shared" si="3"/>
        <v>0</v>
      </c>
      <c r="Q114" s="625" t="s">
        <v>347</v>
      </c>
      <c r="R114" s="625" t="s">
        <v>4458</v>
      </c>
      <c r="S114" s="625" t="s">
        <v>4459</v>
      </c>
      <c r="T114" s="625"/>
      <c r="U114" s="625"/>
      <c r="V114" s="625" t="s">
        <v>4111</v>
      </c>
      <c r="W114" s="625" t="s">
        <v>4111</v>
      </c>
      <c r="X114" s="625" t="s">
        <v>4460</v>
      </c>
      <c r="Y114" s="725">
        <v>37775.040000000001</v>
      </c>
      <c r="Z114" s="625" t="s">
        <v>347</v>
      </c>
      <c r="AA114" s="625" t="s">
        <v>4458</v>
      </c>
    </row>
    <row r="115" spans="1:27" ht="52.5">
      <c r="A115" s="314" t="s">
        <v>2719</v>
      </c>
      <c r="B115" s="187" t="s">
        <v>645</v>
      </c>
      <c r="C115" s="187" t="s">
        <v>4464</v>
      </c>
      <c r="D115" s="187" t="s">
        <v>4465</v>
      </c>
      <c r="E115" s="187" t="s">
        <v>4466</v>
      </c>
      <c r="F115" s="187" t="s">
        <v>4127</v>
      </c>
      <c r="G115" s="187" t="s">
        <v>3855</v>
      </c>
      <c r="H115" s="187" t="s">
        <v>3857</v>
      </c>
      <c r="I115" s="187" t="s">
        <v>364</v>
      </c>
      <c r="J115" s="187" t="s">
        <v>10</v>
      </c>
      <c r="K115" s="143">
        <v>1</v>
      </c>
      <c r="L115" s="143">
        <v>0</v>
      </c>
      <c r="M115" s="656">
        <v>30349</v>
      </c>
      <c r="N115" s="656">
        <v>30349</v>
      </c>
      <c r="O115" s="656">
        <f>M115-N115</f>
        <v>0</v>
      </c>
      <c r="P115" s="676">
        <v>0</v>
      </c>
      <c r="Q115" s="656" t="s">
        <v>4231</v>
      </c>
      <c r="R115" s="775">
        <v>4205086172</v>
      </c>
      <c r="S115" s="656" t="s">
        <v>4467</v>
      </c>
      <c r="T115" s="776">
        <v>42811</v>
      </c>
      <c r="U115" s="656" t="s">
        <v>3992</v>
      </c>
      <c r="V115" s="697">
        <v>42823</v>
      </c>
      <c r="W115" s="776">
        <v>42824</v>
      </c>
      <c r="X115" s="709" t="s">
        <v>4468</v>
      </c>
      <c r="Y115" s="656">
        <v>30349</v>
      </c>
      <c r="Z115" s="656" t="s">
        <v>4231</v>
      </c>
      <c r="AA115" s="696">
        <v>4205086172</v>
      </c>
    </row>
    <row r="116" spans="1:27" ht="42">
      <c r="A116" s="314" t="s">
        <v>2720</v>
      </c>
      <c r="B116" s="187" t="s">
        <v>4471</v>
      </c>
      <c r="C116" s="187" t="s">
        <v>407</v>
      </c>
      <c r="D116" s="187" t="s">
        <v>4472</v>
      </c>
      <c r="E116" s="187" t="s">
        <v>4473</v>
      </c>
      <c r="F116" s="187" t="s">
        <v>3877</v>
      </c>
      <c r="G116" s="187" t="s">
        <v>4474</v>
      </c>
      <c r="H116" s="10" t="s">
        <v>4475</v>
      </c>
      <c r="I116" s="187" t="s">
        <v>334</v>
      </c>
      <c r="J116" s="187" t="s">
        <v>10</v>
      </c>
      <c r="K116" s="143" t="s">
        <v>23</v>
      </c>
      <c r="L116" s="143" t="s">
        <v>23</v>
      </c>
      <c r="M116" s="656">
        <v>230000</v>
      </c>
      <c r="N116" s="656">
        <v>230000</v>
      </c>
      <c r="O116" s="656">
        <v>0</v>
      </c>
      <c r="P116" s="676">
        <v>0</v>
      </c>
      <c r="Q116" s="656" t="s">
        <v>4476</v>
      </c>
      <c r="R116" s="696">
        <v>17514186</v>
      </c>
      <c r="S116" s="656" t="s">
        <v>4477</v>
      </c>
      <c r="T116" s="656" t="s">
        <v>3992</v>
      </c>
      <c r="U116" s="656" t="s">
        <v>3992</v>
      </c>
      <c r="V116" s="697">
        <v>42761</v>
      </c>
      <c r="W116" s="697">
        <v>42765</v>
      </c>
      <c r="X116" s="187" t="s">
        <v>4478</v>
      </c>
      <c r="Y116" s="656">
        <v>230000</v>
      </c>
      <c r="Z116" s="656" t="s">
        <v>4476</v>
      </c>
      <c r="AA116" s="696">
        <v>17514186</v>
      </c>
    </row>
    <row r="117" spans="1:27" ht="21">
      <c r="A117" s="314" t="s">
        <v>2721</v>
      </c>
      <c r="B117" s="187" t="s">
        <v>4471</v>
      </c>
      <c r="C117" s="187" t="s">
        <v>407</v>
      </c>
      <c r="D117" s="187" t="s">
        <v>4472</v>
      </c>
      <c r="E117" s="187" t="s">
        <v>4473</v>
      </c>
      <c r="F117" s="187" t="s">
        <v>3877</v>
      </c>
      <c r="G117" s="187" t="s">
        <v>4479</v>
      </c>
      <c r="H117" s="187" t="s">
        <v>4480</v>
      </c>
      <c r="I117" s="187" t="s">
        <v>4481</v>
      </c>
      <c r="J117" s="187" t="s">
        <v>10</v>
      </c>
      <c r="K117" s="143" t="s">
        <v>23</v>
      </c>
      <c r="L117" s="143" t="s">
        <v>23</v>
      </c>
      <c r="M117" s="656">
        <v>4672.8</v>
      </c>
      <c r="N117" s="656">
        <v>4672.8</v>
      </c>
      <c r="O117" s="656">
        <v>0</v>
      </c>
      <c r="P117" s="676">
        <v>0</v>
      </c>
      <c r="Q117" s="656" t="s">
        <v>4482</v>
      </c>
      <c r="R117" s="696">
        <v>4216000650</v>
      </c>
      <c r="S117" s="656" t="s">
        <v>4483</v>
      </c>
      <c r="T117" s="656" t="s">
        <v>3992</v>
      </c>
      <c r="U117" s="656" t="s">
        <v>3992</v>
      </c>
      <c r="V117" s="697">
        <v>42762</v>
      </c>
      <c r="W117" s="697">
        <v>42768</v>
      </c>
      <c r="X117" s="92" t="s">
        <v>4484</v>
      </c>
      <c r="Y117" s="656">
        <v>4672.8</v>
      </c>
      <c r="Z117" s="656" t="s">
        <v>4482</v>
      </c>
      <c r="AA117" s="696">
        <v>4216000650</v>
      </c>
    </row>
    <row r="118" spans="1:27" ht="21">
      <c r="A118" s="314" t="s">
        <v>2722</v>
      </c>
      <c r="B118" s="187" t="s">
        <v>4471</v>
      </c>
      <c r="C118" s="187" t="s">
        <v>407</v>
      </c>
      <c r="D118" s="187" t="s">
        <v>4472</v>
      </c>
      <c r="E118" s="187" t="s">
        <v>4485</v>
      </c>
      <c r="F118" s="187" t="s">
        <v>3877</v>
      </c>
      <c r="G118" s="187" t="s">
        <v>4486</v>
      </c>
      <c r="H118" s="187" t="s">
        <v>4487</v>
      </c>
      <c r="I118" s="187" t="s">
        <v>334</v>
      </c>
      <c r="J118" s="187" t="s">
        <v>10</v>
      </c>
      <c r="K118" s="143" t="s">
        <v>23</v>
      </c>
      <c r="L118" s="143" t="s">
        <v>23</v>
      </c>
      <c r="M118" s="656">
        <v>6000</v>
      </c>
      <c r="N118" s="656">
        <v>6000</v>
      </c>
      <c r="O118" s="656">
        <v>0</v>
      </c>
      <c r="P118" s="676">
        <v>0</v>
      </c>
      <c r="Q118" s="656" t="s">
        <v>4482</v>
      </c>
      <c r="R118" s="696">
        <v>4216000650</v>
      </c>
      <c r="S118" s="656" t="s">
        <v>4483</v>
      </c>
      <c r="T118" s="656" t="s">
        <v>3992</v>
      </c>
      <c r="U118" s="656" t="s">
        <v>3992</v>
      </c>
      <c r="V118" s="697">
        <v>42762</v>
      </c>
      <c r="W118" s="697">
        <v>42768</v>
      </c>
      <c r="X118" s="92" t="s">
        <v>4484</v>
      </c>
      <c r="Y118" s="656">
        <v>6000</v>
      </c>
      <c r="Z118" s="656" t="s">
        <v>4482</v>
      </c>
      <c r="AA118" s="696">
        <v>4216000650</v>
      </c>
    </row>
    <row r="119" spans="1:27" ht="72">
      <c r="A119" s="314" t="s">
        <v>2723</v>
      </c>
      <c r="B119" s="187" t="s">
        <v>4471</v>
      </c>
      <c r="C119" s="187" t="s">
        <v>407</v>
      </c>
      <c r="D119" s="187" t="s">
        <v>4488</v>
      </c>
      <c r="E119" s="206" t="s">
        <v>4489</v>
      </c>
      <c r="F119" s="187" t="s">
        <v>4490</v>
      </c>
      <c r="G119" s="783" t="s">
        <v>4474</v>
      </c>
      <c r="H119" s="783" t="s">
        <v>4491</v>
      </c>
      <c r="I119" s="783" t="s">
        <v>4256</v>
      </c>
      <c r="J119" s="206">
        <v>1</v>
      </c>
      <c r="K119" s="206" t="s">
        <v>3992</v>
      </c>
      <c r="L119" s="206" t="s">
        <v>3992</v>
      </c>
      <c r="M119" s="784">
        <v>203457.96</v>
      </c>
      <c r="N119" s="784">
        <v>203457.96</v>
      </c>
      <c r="O119" s="206">
        <v>0</v>
      </c>
      <c r="P119" s="206" t="s">
        <v>3992</v>
      </c>
      <c r="Q119" s="206" t="s">
        <v>4492</v>
      </c>
      <c r="R119" s="206">
        <v>4217146362</v>
      </c>
      <c r="S119" s="206" t="s">
        <v>4493</v>
      </c>
      <c r="T119" s="206" t="s">
        <v>3992</v>
      </c>
      <c r="U119" s="206" t="s">
        <v>3992</v>
      </c>
      <c r="V119" s="785">
        <v>42760</v>
      </c>
      <c r="W119" s="785">
        <v>42762</v>
      </c>
      <c r="X119" s="206" t="s">
        <v>4494</v>
      </c>
      <c r="Y119" s="206">
        <v>203457.96</v>
      </c>
      <c r="Z119" s="206" t="s">
        <v>4492</v>
      </c>
      <c r="AA119" s="206">
        <v>4217146362</v>
      </c>
    </row>
    <row r="120" spans="1:27" ht="48">
      <c r="A120" s="314" t="s">
        <v>2724</v>
      </c>
      <c r="B120" s="187" t="s">
        <v>4471</v>
      </c>
      <c r="C120" s="187" t="s">
        <v>407</v>
      </c>
      <c r="D120" s="187" t="s">
        <v>4488</v>
      </c>
      <c r="E120" s="206" t="s">
        <v>4489</v>
      </c>
      <c r="F120" s="187" t="s">
        <v>3877</v>
      </c>
      <c r="G120" s="187" t="s">
        <v>4474</v>
      </c>
      <c r="H120" s="187" t="s">
        <v>4495</v>
      </c>
      <c r="I120" s="783" t="s">
        <v>4256</v>
      </c>
      <c r="J120" s="187" t="s">
        <v>10</v>
      </c>
      <c r="K120" s="206" t="s">
        <v>3992</v>
      </c>
      <c r="L120" s="206" t="s">
        <v>3992</v>
      </c>
      <c r="M120" s="656">
        <v>371800.5</v>
      </c>
      <c r="N120" s="656">
        <v>371800.5</v>
      </c>
      <c r="O120" s="656">
        <v>0</v>
      </c>
      <c r="P120" s="206" t="s">
        <v>3992</v>
      </c>
      <c r="Q120" s="206" t="s">
        <v>4496</v>
      </c>
      <c r="R120" s="206">
        <v>4217141332</v>
      </c>
      <c r="S120" s="206" t="s">
        <v>4497</v>
      </c>
      <c r="T120" s="206" t="s">
        <v>3992</v>
      </c>
      <c r="U120" s="206" t="s">
        <v>3992</v>
      </c>
      <c r="V120" s="785">
        <v>42768</v>
      </c>
      <c r="W120" s="785">
        <v>42769</v>
      </c>
      <c r="X120" s="206" t="s">
        <v>4498</v>
      </c>
      <c r="Y120" s="206">
        <v>371800.5</v>
      </c>
      <c r="Z120" s="206" t="s">
        <v>4496</v>
      </c>
      <c r="AA120" s="206">
        <v>4217141332</v>
      </c>
    </row>
    <row r="121" spans="1:27" ht="48">
      <c r="A121" s="314" t="s">
        <v>2725</v>
      </c>
      <c r="B121" s="187" t="s">
        <v>4471</v>
      </c>
      <c r="C121" s="187" t="s">
        <v>407</v>
      </c>
      <c r="D121" s="187" t="s">
        <v>4488</v>
      </c>
      <c r="E121" s="206" t="s">
        <v>418</v>
      </c>
      <c r="F121" s="187" t="s">
        <v>3877</v>
      </c>
      <c r="G121" s="187" t="s">
        <v>4474</v>
      </c>
      <c r="H121" s="187" t="s">
        <v>4499</v>
      </c>
      <c r="I121" s="786" t="s">
        <v>4500</v>
      </c>
      <c r="J121" s="187" t="s">
        <v>10</v>
      </c>
      <c r="K121" s="206" t="s">
        <v>3992</v>
      </c>
      <c r="L121" s="206" t="s">
        <v>3992</v>
      </c>
      <c r="M121" s="787">
        <v>13819.81</v>
      </c>
      <c r="N121" s="787">
        <v>13819.81</v>
      </c>
      <c r="O121" s="656">
        <v>0</v>
      </c>
      <c r="P121" s="206" t="s">
        <v>3992</v>
      </c>
      <c r="Q121" s="206" t="s">
        <v>4501</v>
      </c>
      <c r="R121" s="206">
        <v>4217146362</v>
      </c>
      <c r="S121" s="206" t="s">
        <v>4502</v>
      </c>
      <c r="T121" s="206" t="s">
        <v>3992</v>
      </c>
      <c r="U121" s="206" t="s">
        <v>3992</v>
      </c>
      <c r="V121" s="785">
        <v>42744</v>
      </c>
      <c r="W121" s="785">
        <v>42744</v>
      </c>
      <c r="X121" s="206" t="s">
        <v>4503</v>
      </c>
      <c r="Y121" s="784">
        <v>13819.81</v>
      </c>
      <c r="Z121" s="206" t="s">
        <v>4501</v>
      </c>
      <c r="AA121" s="206">
        <v>4217146362</v>
      </c>
    </row>
    <row r="122" spans="1:27" ht="72">
      <c r="A122" s="314" t="s">
        <v>2726</v>
      </c>
      <c r="B122" s="187" t="s">
        <v>4471</v>
      </c>
      <c r="C122" s="187" t="s">
        <v>407</v>
      </c>
      <c r="D122" s="187" t="s">
        <v>4488</v>
      </c>
      <c r="E122" s="206" t="s">
        <v>418</v>
      </c>
      <c r="F122" s="187" t="s">
        <v>3877</v>
      </c>
      <c r="G122" s="187" t="s">
        <v>4474</v>
      </c>
      <c r="H122" s="786" t="s">
        <v>4504</v>
      </c>
      <c r="I122" s="786" t="s">
        <v>4500</v>
      </c>
      <c r="J122" s="187" t="s">
        <v>10</v>
      </c>
      <c r="K122" s="206" t="s">
        <v>3992</v>
      </c>
      <c r="L122" s="206" t="s">
        <v>3992</v>
      </c>
      <c r="M122" s="787">
        <v>10293.32</v>
      </c>
      <c r="N122" s="787">
        <v>10293.32</v>
      </c>
      <c r="O122" s="787">
        <v>0</v>
      </c>
      <c r="P122" s="206" t="s">
        <v>3992</v>
      </c>
      <c r="Q122" s="206" t="s">
        <v>4505</v>
      </c>
      <c r="R122" s="206">
        <v>4216002311</v>
      </c>
      <c r="S122" s="206" t="s">
        <v>4506</v>
      </c>
      <c r="T122" s="206" t="s">
        <v>3992</v>
      </c>
      <c r="U122" s="206" t="s">
        <v>3992</v>
      </c>
      <c r="V122" s="785">
        <v>42744</v>
      </c>
      <c r="W122" s="785">
        <v>42745</v>
      </c>
      <c r="X122" s="206" t="s">
        <v>4507</v>
      </c>
      <c r="Y122" s="784" t="s">
        <v>4508</v>
      </c>
      <c r="Z122" s="206" t="s">
        <v>4505</v>
      </c>
      <c r="AA122" s="206">
        <v>4216002311</v>
      </c>
    </row>
    <row r="123" spans="1:27" ht="45">
      <c r="A123" s="314" t="s">
        <v>2727</v>
      </c>
      <c r="B123" s="336" t="s">
        <v>4516</v>
      </c>
      <c r="C123" s="336" t="s">
        <v>383</v>
      </c>
      <c r="D123" s="336" t="s">
        <v>3979</v>
      </c>
      <c r="E123" s="336" t="s">
        <v>4517</v>
      </c>
      <c r="F123" s="336" t="s">
        <v>4002</v>
      </c>
      <c r="G123" s="336" t="s">
        <v>797</v>
      </c>
      <c r="H123" s="336" t="s">
        <v>4518</v>
      </c>
      <c r="I123" s="336" t="s">
        <v>4519</v>
      </c>
      <c r="J123" s="336" t="s">
        <v>128</v>
      </c>
      <c r="K123" s="645">
        <v>6</v>
      </c>
      <c r="L123" s="645">
        <v>0</v>
      </c>
      <c r="M123" s="302">
        <v>505000</v>
      </c>
      <c r="N123" s="338">
        <v>250000</v>
      </c>
      <c r="O123" s="788">
        <v>255000</v>
      </c>
      <c r="P123" s="340">
        <v>50.5</v>
      </c>
      <c r="Q123" s="340" t="s">
        <v>4520</v>
      </c>
      <c r="R123" s="789">
        <v>7017343584</v>
      </c>
      <c r="S123" s="790" t="s">
        <v>4521</v>
      </c>
      <c r="T123" s="342">
        <v>42753</v>
      </c>
      <c r="U123" s="650"/>
      <c r="V123" s="343">
        <v>42767</v>
      </c>
      <c r="W123" s="343">
        <v>42769</v>
      </c>
      <c r="X123" s="336" t="s">
        <v>4522</v>
      </c>
      <c r="Y123" s="338">
        <v>250000</v>
      </c>
      <c r="Z123" s="340" t="s">
        <v>4520</v>
      </c>
      <c r="AA123" s="791">
        <v>7017343584</v>
      </c>
    </row>
    <row r="124" spans="1:27" ht="48">
      <c r="A124" s="314" t="s">
        <v>2728</v>
      </c>
      <c r="B124" s="187" t="s">
        <v>4525</v>
      </c>
      <c r="C124" s="187" t="s">
        <v>4526</v>
      </c>
      <c r="D124" s="187" t="s">
        <v>362</v>
      </c>
      <c r="E124" s="321" t="s">
        <v>4527</v>
      </c>
      <c r="F124" s="187" t="s">
        <v>4071</v>
      </c>
      <c r="G124" s="187" t="s">
        <v>3855</v>
      </c>
      <c r="H124" s="187" t="s">
        <v>4147</v>
      </c>
      <c r="I124" s="187" t="s">
        <v>4528</v>
      </c>
      <c r="J124" s="187" t="s">
        <v>10</v>
      </c>
      <c r="K124" s="143">
        <v>1</v>
      </c>
      <c r="L124" s="143">
        <v>0</v>
      </c>
      <c r="M124" s="656">
        <v>92070</v>
      </c>
      <c r="N124" s="656">
        <v>92070</v>
      </c>
      <c r="O124" s="656">
        <f>M124-N124</f>
        <v>0</v>
      </c>
      <c r="P124" s="676">
        <f>(100-(N124*100/M124))/100</f>
        <v>0</v>
      </c>
      <c r="Q124" s="799" t="s">
        <v>4529</v>
      </c>
      <c r="R124" s="800" t="s">
        <v>432</v>
      </c>
      <c r="S124" s="799" t="s">
        <v>4530</v>
      </c>
      <c r="T124" s="92" t="s">
        <v>4149</v>
      </c>
      <c r="U124" s="656"/>
      <c r="V124" s="92" t="s">
        <v>4233</v>
      </c>
      <c r="W124" s="92" t="s">
        <v>3917</v>
      </c>
      <c r="X124" s="92" t="s">
        <v>4531</v>
      </c>
      <c r="Y124" s="656">
        <v>92070</v>
      </c>
      <c r="Z124" s="799" t="s">
        <v>4529</v>
      </c>
      <c r="AA124" s="800" t="s">
        <v>432</v>
      </c>
    </row>
    <row r="125" spans="1:27" ht="42.75">
      <c r="A125" s="314" t="s">
        <v>2729</v>
      </c>
      <c r="B125" s="187" t="s">
        <v>4525</v>
      </c>
      <c r="C125" s="187" t="s">
        <v>4526</v>
      </c>
      <c r="D125" s="187" t="s">
        <v>3979</v>
      </c>
      <c r="E125" s="321" t="s">
        <v>4532</v>
      </c>
      <c r="F125" s="187" t="s">
        <v>4071</v>
      </c>
      <c r="G125" s="187" t="s">
        <v>3928</v>
      </c>
      <c r="H125" s="187" t="s">
        <v>4533</v>
      </c>
      <c r="I125" s="187" t="s">
        <v>4534</v>
      </c>
      <c r="J125" s="187" t="s">
        <v>10</v>
      </c>
      <c r="K125" s="143">
        <v>1</v>
      </c>
      <c r="L125" s="143">
        <v>0</v>
      </c>
      <c r="M125" s="656">
        <v>678082.75</v>
      </c>
      <c r="N125" s="656">
        <v>678082.75</v>
      </c>
      <c r="O125" s="656">
        <v>0</v>
      </c>
      <c r="P125" s="676">
        <v>0</v>
      </c>
      <c r="Q125" s="799" t="s">
        <v>4535</v>
      </c>
      <c r="R125" s="800">
        <v>4205267348</v>
      </c>
      <c r="S125" s="799" t="s">
        <v>4536</v>
      </c>
      <c r="T125" s="92" t="s">
        <v>3897</v>
      </c>
      <c r="U125" s="656"/>
      <c r="V125" s="92" t="s">
        <v>3923</v>
      </c>
      <c r="W125" s="92" t="s">
        <v>3923</v>
      </c>
      <c r="X125" s="92" t="s">
        <v>4537</v>
      </c>
      <c r="Y125" s="656">
        <v>678082.75</v>
      </c>
      <c r="Z125" s="799" t="s">
        <v>4536</v>
      </c>
      <c r="AA125" s="800">
        <v>4205267348</v>
      </c>
    </row>
    <row r="126" spans="1:27" ht="22.5">
      <c r="A126" s="314" t="s">
        <v>2730</v>
      </c>
      <c r="B126" s="686" t="s">
        <v>4616</v>
      </c>
      <c r="C126" s="686" t="s">
        <v>4640</v>
      </c>
      <c r="D126" s="686" t="s">
        <v>263</v>
      </c>
      <c r="E126" s="686" t="s">
        <v>4641</v>
      </c>
      <c r="F126" s="686" t="s">
        <v>787</v>
      </c>
      <c r="G126" s="686" t="s">
        <v>4036</v>
      </c>
      <c r="H126" s="686" t="s">
        <v>4642</v>
      </c>
      <c r="I126" s="686" t="s">
        <v>4643</v>
      </c>
      <c r="J126" s="187"/>
      <c r="K126" s="143"/>
      <c r="L126" s="143"/>
      <c r="M126" s="680">
        <v>442463.79</v>
      </c>
      <c r="N126" s="680">
        <v>442463.79</v>
      </c>
      <c r="O126" s="656"/>
      <c r="P126" s="676"/>
      <c r="Q126" s="680"/>
      <c r="R126" s="13"/>
      <c r="S126" s="680"/>
      <c r="T126" s="680"/>
      <c r="U126" s="680"/>
      <c r="V126" s="13" t="s">
        <v>4071</v>
      </c>
      <c r="W126" s="13" t="s">
        <v>4071</v>
      </c>
      <c r="X126" s="13" t="s">
        <v>4644</v>
      </c>
      <c r="Y126" s="680">
        <v>442463.79</v>
      </c>
      <c r="Z126" s="680" t="s">
        <v>4062</v>
      </c>
      <c r="AA126" s="13">
        <v>4217148426</v>
      </c>
    </row>
    <row r="127" spans="1:27" ht="22.5">
      <c r="A127" s="314" t="s">
        <v>2731</v>
      </c>
      <c r="B127" s="686" t="s">
        <v>4616</v>
      </c>
      <c r="C127" s="686" t="s">
        <v>4640</v>
      </c>
      <c r="D127" s="686" t="s">
        <v>263</v>
      </c>
      <c r="E127" s="686" t="s">
        <v>4641</v>
      </c>
      <c r="F127" s="686" t="s">
        <v>787</v>
      </c>
      <c r="G127" s="686" t="s">
        <v>4036</v>
      </c>
      <c r="H127" s="686" t="s">
        <v>4642</v>
      </c>
      <c r="I127" s="686" t="s">
        <v>4643</v>
      </c>
      <c r="J127" s="187"/>
      <c r="K127" s="143"/>
      <c r="L127" s="143"/>
      <c r="M127" s="680">
        <v>193141.66</v>
      </c>
      <c r="N127" s="680">
        <v>193141.66</v>
      </c>
      <c r="O127" s="656"/>
      <c r="P127" s="676"/>
      <c r="Q127" s="680"/>
      <c r="R127" s="13"/>
      <c r="S127" s="680"/>
      <c r="T127" s="656"/>
      <c r="U127" s="656"/>
      <c r="V127" s="13" t="s">
        <v>4088</v>
      </c>
      <c r="W127" s="13" t="s">
        <v>4088</v>
      </c>
      <c r="X127" s="13" t="s">
        <v>4645</v>
      </c>
      <c r="Y127" s="680">
        <v>193141.66</v>
      </c>
      <c r="Z127" s="13" t="s">
        <v>4057</v>
      </c>
      <c r="AA127" s="13">
        <v>4217146362</v>
      </c>
    </row>
    <row r="128" spans="1:27" ht="22.5">
      <c r="A128" s="314" t="s">
        <v>2732</v>
      </c>
      <c r="B128" s="686" t="s">
        <v>4616</v>
      </c>
      <c r="C128" s="686" t="s">
        <v>4640</v>
      </c>
      <c r="D128" s="686" t="s">
        <v>263</v>
      </c>
      <c r="E128" s="686" t="s">
        <v>4641</v>
      </c>
      <c r="F128" s="686" t="s">
        <v>787</v>
      </c>
      <c r="G128" s="686" t="s">
        <v>4036</v>
      </c>
      <c r="H128" s="686" t="s">
        <v>4642</v>
      </c>
      <c r="I128" s="686" t="s">
        <v>4643</v>
      </c>
      <c r="J128" s="187"/>
      <c r="K128" s="143"/>
      <c r="L128" s="143"/>
      <c r="M128" s="680">
        <v>265045.86</v>
      </c>
      <c r="N128" s="680">
        <v>265045.86</v>
      </c>
      <c r="O128" s="656"/>
      <c r="P128" s="676"/>
      <c r="Q128" s="680"/>
      <c r="R128" s="13"/>
      <c r="S128" s="680"/>
      <c r="T128" s="656"/>
      <c r="U128" s="656"/>
      <c r="V128" s="13" t="s">
        <v>4646</v>
      </c>
      <c r="W128" s="13" t="s">
        <v>4646</v>
      </c>
      <c r="X128" s="13" t="s">
        <v>4647</v>
      </c>
      <c r="Y128" s="680">
        <v>265045.86</v>
      </c>
      <c r="Z128" s="680" t="s">
        <v>4648</v>
      </c>
      <c r="AA128" s="13">
        <v>4217146884</v>
      </c>
    </row>
    <row r="129" spans="1:27" ht="33.75">
      <c r="A129" s="314" t="s">
        <v>2733</v>
      </c>
      <c r="B129" s="686" t="s">
        <v>4539</v>
      </c>
      <c r="C129" s="686" t="s">
        <v>4547</v>
      </c>
      <c r="D129" s="686" t="s">
        <v>4246</v>
      </c>
      <c r="E129" s="686" t="s">
        <v>4649</v>
      </c>
      <c r="F129" s="686" t="s">
        <v>3981</v>
      </c>
      <c r="G129" s="187"/>
      <c r="H129" s="187"/>
      <c r="I129" s="686" t="s">
        <v>4650</v>
      </c>
      <c r="J129" s="187"/>
      <c r="K129" s="143"/>
      <c r="L129" s="143"/>
      <c r="M129" s="680">
        <v>165713</v>
      </c>
      <c r="N129" s="680">
        <v>165713</v>
      </c>
      <c r="O129" s="656"/>
      <c r="P129" s="676"/>
      <c r="Q129" s="656"/>
      <c r="R129" s="656"/>
      <c r="S129" s="656"/>
      <c r="T129" s="656"/>
      <c r="U129" s="656"/>
      <c r="V129" s="801">
        <v>42800</v>
      </c>
      <c r="W129" s="801">
        <v>42800</v>
      </c>
      <c r="X129" s="13" t="s">
        <v>4651</v>
      </c>
      <c r="Y129" s="680">
        <v>165713</v>
      </c>
      <c r="Z129" s="680" t="s">
        <v>526</v>
      </c>
      <c r="AA129" s="13">
        <v>4205109214</v>
      </c>
    </row>
    <row r="130" spans="1:27" ht="31.5">
      <c r="A130" s="314" t="s">
        <v>2734</v>
      </c>
      <c r="B130" s="187" t="s">
        <v>369</v>
      </c>
      <c r="C130" s="187" t="s">
        <v>370</v>
      </c>
      <c r="D130" s="187" t="s">
        <v>4488</v>
      </c>
      <c r="E130" s="187" t="s">
        <v>4368</v>
      </c>
      <c r="F130" s="187" t="s">
        <v>4088</v>
      </c>
      <c r="G130" s="187" t="s">
        <v>4429</v>
      </c>
      <c r="H130" s="187" t="s">
        <v>4652</v>
      </c>
      <c r="I130" s="187" t="s">
        <v>4653</v>
      </c>
      <c r="J130" s="187"/>
      <c r="K130" s="143"/>
      <c r="L130" s="143"/>
      <c r="M130" s="656">
        <v>548499.96</v>
      </c>
      <c r="N130" s="656">
        <v>548499.96</v>
      </c>
      <c r="O130" s="656"/>
      <c r="P130" s="676"/>
      <c r="Q130" s="656" t="s">
        <v>4057</v>
      </c>
      <c r="R130" s="696">
        <v>4217146362</v>
      </c>
      <c r="S130" s="656" t="s">
        <v>4654</v>
      </c>
      <c r="T130" s="656"/>
      <c r="U130" s="656"/>
      <c r="V130" s="697">
        <v>42810</v>
      </c>
      <c r="W130" s="656"/>
      <c r="X130" s="802" t="s">
        <v>4655</v>
      </c>
      <c r="Y130" s="656">
        <v>548499.96</v>
      </c>
      <c r="Z130" s="803" t="s">
        <v>4656</v>
      </c>
      <c r="AA130" s="696">
        <v>4217146362</v>
      </c>
    </row>
    <row r="131" spans="1:27" ht="102">
      <c r="A131" s="314" t="s">
        <v>2735</v>
      </c>
      <c r="B131" s="804" t="s">
        <v>684</v>
      </c>
      <c r="C131" s="805" t="s">
        <v>4657</v>
      </c>
      <c r="D131" s="805" t="s">
        <v>236</v>
      </c>
      <c r="E131" s="13" t="s">
        <v>4658</v>
      </c>
      <c r="F131" s="806"/>
      <c r="G131" s="807" t="s">
        <v>797</v>
      </c>
      <c r="H131" s="807" t="s">
        <v>4659</v>
      </c>
      <c r="I131" s="808" t="s">
        <v>4660</v>
      </c>
      <c r="J131" s="114">
        <v>1</v>
      </c>
      <c r="K131" s="304">
        <v>1</v>
      </c>
      <c r="L131" s="304">
        <v>0</v>
      </c>
      <c r="M131" s="809">
        <v>537172.35</v>
      </c>
      <c r="N131" s="809">
        <v>537172.35</v>
      </c>
      <c r="O131" s="806"/>
      <c r="P131" s="806"/>
      <c r="Q131" s="810" t="s">
        <v>4661</v>
      </c>
      <c r="R131" s="810" t="s">
        <v>4662</v>
      </c>
      <c r="S131" s="810" t="s">
        <v>4663</v>
      </c>
      <c r="T131" s="806" t="s">
        <v>3904</v>
      </c>
      <c r="U131" s="811"/>
      <c r="V131" s="812" t="s">
        <v>4390</v>
      </c>
      <c r="W131" s="809">
        <v>42762</v>
      </c>
      <c r="X131" s="809" t="s">
        <v>4664</v>
      </c>
      <c r="Y131" s="809">
        <v>537172.35</v>
      </c>
      <c r="Z131" s="810" t="s">
        <v>4661</v>
      </c>
      <c r="AA131" s="810" t="s">
        <v>4662</v>
      </c>
    </row>
    <row r="132" spans="1:27" ht="111">
      <c r="A132" s="314" t="s">
        <v>2736</v>
      </c>
      <c r="B132" s="804" t="s">
        <v>684</v>
      </c>
      <c r="C132" s="805" t="s">
        <v>4657</v>
      </c>
      <c r="D132" s="805" t="s">
        <v>236</v>
      </c>
      <c r="E132" s="13" t="s">
        <v>4665</v>
      </c>
      <c r="F132" s="806"/>
      <c r="G132" s="807" t="s">
        <v>797</v>
      </c>
      <c r="H132" s="807" t="s">
        <v>4666</v>
      </c>
      <c r="I132" s="807" t="s">
        <v>4667</v>
      </c>
      <c r="J132" s="114" t="s">
        <v>4668</v>
      </c>
      <c r="K132" s="304" t="s">
        <v>4668</v>
      </c>
      <c r="L132" s="304">
        <v>0</v>
      </c>
      <c r="M132" s="809">
        <v>102733.33</v>
      </c>
      <c r="N132" s="809">
        <v>102219.66</v>
      </c>
      <c r="O132" s="806"/>
      <c r="P132" s="806"/>
      <c r="Q132" s="813" t="s">
        <v>4669</v>
      </c>
      <c r="R132" s="810" t="s">
        <v>4670</v>
      </c>
      <c r="S132" s="810" t="s">
        <v>4671</v>
      </c>
      <c r="T132" s="806" t="s">
        <v>4672</v>
      </c>
      <c r="U132" s="811"/>
      <c r="V132" s="812" t="s">
        <v>4673</v>
      </c>
      <c r="W132" s="809" t="s">
        <v>4674</v>
      </c>
      <c r="X132" s="809" t="s">
        <v>4675</v>
      </c>
      <c r="Y132" s="809">
        <v>102219.66</v>
      </c>
      <c r="Z132" s="810" t="s">
        <v>4676</v>
      </c>
      <c r="AA132" s="810" t="s">
        <v>4677</v>
      </c>
    </row>
    <row r="133" spans="1:27" ht="110.25">
      <c r="A133" s="314" t="s">
        <v>2737</v>
      </c>
      <c r="B133" s="804" t="s">
        <v>684</v>
      </c>
      <c r="C133" s="805" t="s">
        <v>4657</v>
      </c>
      <c r="D133" s="805" t="s">
        <v>236</v>
      </c>
      <c r="E133" s="13" t="s">
        <v>4678</v>
      </c>
      <c r="F133" s="806"/>
      <c r="G133" s="807" t="s">
        <v>4679</v>
      </c>
      <c r="H133" s="807" t="s">
        <v>4680</v>
      </c>
      <c r="I133" s="807" t="s">
        <v>4681</v>
      </c>
      <c r="J133" s="114" t="s">
        <v>10</v>
      </c>
      <c r="K133" s="304">
        <v>1</v>
      </c>
      <c r="L133" s="304">
        <v>0</v>
      </c>
      <c r="M133" s="809">
        <v>1669155</v>
      </c>
      <c r="N133" s="809">
        <v>1669155</v>
      </c>
      <c r="O133" s="806"/>
      <c r="P133" s="806"/>
      <c r="Q133" s="813" t="s">
        <v>4682</v>
      </c>
      <c r="R133" s="810" t="s">
        <v>4683</v>
      </c>
      <c r="S133" s="814" t="s">
        <v>4684</v>
      </c>
      <c r="T133" s="806" t="s">
        <v>4377</v>
      </c>
      <c r="U133" s="811"/>
      <c r="V133" s="812" t="s">
        <v>4685</v>
      </c>
      <c r="W133" s="809" t="s">
        <v>4686</v>
      </c>
      <c r="X133" s="809" t="s">
        <v>4687</v>
      </c>
      <c r="Y133" s="809">
        <v>1669155</v>
      </c>
      <c r="Z133" s="810" t="s">
        <v>4688</v>
      </c>
      <c r="AA133" s="810" t="s">
        <v>4689</v>
      </c>
    </row>
    <row r="134" spans="1:27" ht="116.25">
      <c r="A134" s="314" t="s">
        <v>2738</v>
      </c>
      <c r="B134" s="815" t="s">
        <v>4690</v>
      </c>
      <c r="C134" s="805" t="s">
        <v>4691</v>
      </c>
      <c r="D134" s="816" t="s">
        <v>362</v>
      </c>
      <c r="E134" s="816" t="s">
        <v>4692</v>
      </c>
      <c r="F134" s="816" t="s">
        <v>4693</v>
      </c>
      <c r="G134" s="807" t="s">
        <v>4694</v>
      </c>
      <c r="H134" s="807" t="s">
        <v>4695</v>
      </c>
      <c r="I134" s="807" t="s">
        <v>4696</v>
      </c>
      <c r="J134" s="817">
        <v>1</v>
      </c>
      <c r="K134" s="817">
        <v>1</v>
      </c>
      <c r="L134" s="817">
        <v>0</v>
      </c>
      <c r="M134" s="809">
        <v>360396</v>
      </c>
      <c r="N134" s="809">
        <v>360396</v>
      </c>
      <c r="O134" s="818">
        <v>0</v>
      </c>
      <c r="P134" s="819">
        <v>0</v>
      </c>
      <c r="Q134" s="813" t="s">
        <v>4697</v>
      </c>
      <c r="R134" s="810" t="s">
        <v>432</v>
      </c>
      <c r="S134" s="814" t="s">
        <v>4698</v>
      </c>
      <c r="T134" s="806" t="s">
        <v>4699</v>
      </c>
      <c r="U134" s="818" t="s">
        <v>3992</v>
      </c>
      <c r="V134" s="812" t="s">
        <v>4700</v>
      </c>
      <c r="W134" s="809" t="s">
        <v>4700</v>
      </c>
      <c r="X134" s="809" t="s">
        <v>4701</v>
      </c>
      <c r="Y134" s="818">
        <v>360396</v>
      </c>
      <c r="Z134" s="810" t="s">
        <v>4697</v>
      </c>
      <c r="AA134" s="810" t="s">
        <v>432</v>
      </c>
    </row>
    <row r="135" spans="1:27" ht="92.25">
      <c r="A135" s="314" t="s">
        <v>2739</v>
      </c>
      <c r="B135" s="815" t="s">
        <v>4690</v>
      </c>
      <c r="C135" s="805" t="s">
        <v>4691</v>
      </c>
      <c r="D135" s="816" t="s">
        <v>4246</v>
      </c>
      <c r="E135" s="816" t="s">
        <v>4702</v>
      </c>
      <c r="F135" s="816" t="s">
        <v>4703</v>
      </c>
      <c r="G135" s="807" t="s">
        <v>3992</v>
      </c>
      <c r="H135" s="807" t="s">
        <v>3992</v>
      </c>
      <c r="I135" s="807" t="s">
        <v>348</v>
      </c>
      <c r="J135" s="816" t="s">
        <v>3992</v>
      </c>
      <c r="K135" s="820" t="s">
        <v>3992</v>
      </c>
      <c r="L135" s="820" t="s">
        <v>3992</v>
      </c>
      <c r="M135" s="809">
        <v>313316.96000000002</v>
      </c>
      <c r="N135" s="809">
        <v>313316.96000000002</v>
      </c>
      <c r="O135" s="820" t="s">
        <v>3992</v>
      </c>
      <c r="P135" s="820" t="s">
        <v>3992</v>
      </c>
      <c r="Q135" s="813" t="s">
        <v>4704</v>
      </c>
      <c r="R135" s="810" t="s">
        <v>4705</v>
      </c>
      <c r="S135" s="814" t="s">
        <v>4706</v>
      </c>
      <c r="T135" s="818" t="s">
        <v>3992</v>
      </c>
      <c r="U135" s="818" t="s">
        <v>3992</v>
      </c>
      <c r="V135" s="812" t="s">
        <v>4707</v>
      </c>
      <c r="W135" s="809" t="s">
        <v>4708</v>
      </c>
      <c r="X135" s="809" t="s">
        <v>4709</v>
      </c>
      <c r="Y135" s="818">
        <v>313316.96000000002</v>
      </c>
      <c r="Z135" s="810" t="s">
        <v>4704</v>
      </c>
      <c r="AA135" s="810" t="s">
        <v>4705</v>
      </c>
    </row>
    <row r="136" spans="1:27" ht="106.5">
      <c r="A136" s="314" t="s">
        <v>2740</v>
      </c>
      <c r="B136" s="815" t="s">
        <v>4690</v>
      </c>
      <c r="C136" s="805" t="s">
        <v>4691</v>
      </c>
      <c r="D136" s="816" t="s">
        <v>263</v>
      </c>
      <c r="E136" s="816" t="s">
        <v>4710</v>
      </c>
      <c r="F136" s="816" t="s">
        <v>4703</v>
      </c>
      <c r="G136" s="807" t="s">
        <v>4707</v>
      </c>
      <c r="H136" s="807" t="s">
        <v>4711</v>
      </c>
      <c r="I136" s="807" t="s">
        <v>4712</v>
      </c>
      <c r="J136" s="816" t="s">
        <v>3992</v>
      </c>
      <c r="K136" s="820" t="s">
        <v>3992</v>
      </c>
      <c r="L136" s="820" t="s">
        <v>3992</v>
      </c>
      <c r="M136" s="809">
        <v>217737.74</v>
      </c>
      <c r="N136" s="809">
        <v>217737.74</v>
      </c>
      <c r="O136" s="820" t="s">
        <v>3992</v>
      </c>
      <c r="P136" s="820" t="s">
        <v>3992</v>
      </c>
      <c r="Q136" s="813" t="s">
        <v>4713</v>
      </c>
      <c r="R136" s="810" t="s">
        <v>4714</v>
      </c>
      <c r="S136" s="814" t="s">
        <v>4715</v>
      </c>
      <c r="T136" s="820" t="s">
        <v>3992</v>
      </c>
      <c r="U136" s="820" t="s">
        <v>3992</v>
      </c>
      <c r="V136" s="812" t="s">
        <v>4716</v>
      </c>
      <c r="W136" s="809" t="s">
        <v>4717</v>
      </c>
      <c r="X136" s="809" t="s">
        <v>4718</v>
      </c>
      <c r="Y136" s="818">
        <v>217737.74</v>
      </c>
      <c r="Z136" s="810" t="s">
        <v>4713</v>
      </c>
      <c r="AA136" s="810" t="s">
        <v>4714</v>
      </c>
    </row>
    <row r="137" spans="1:27" ht="106.5">
      <c r="A137" s="314" t="s">
        <v>2741</v>
      </c>
      <c r="B137" s="815" t="s">
        <v>4690</v>
      </c>
      <c r="C137" s="805" t="s">
        <v>4691</v>
      </c>
      <c r="D137" s="816" t="s">
        <v>263</v>
      </c>
      <c r="E137" s="816" t="s">
        <v>4710</v>
      </c>
      <c r="F137" s="816" t="s">
        <v>4703</v>
      </c>
      <c r="G137" s="807" t="s">
        <v>4707</v>
      </c>
      <c r="H137" s="807" t="s">
        <v>4719</v>
      </c>
      <c r="I137" s="807" t="s">
        <v>4712</v>
      </c>
      <c r="J137" s="816" t="s">
        <v>3992</v>
      </c>
      <c r="K137" s="820" t="s">
        <v>3992</v>
      </c>
      <c r="L137" s="820" t="s">
        <v>3992</v>
      </c>
      <c r="M137" s="809">
        <v>106513.08</v>
      </c>
      <c r="N137" s="809">
        <v>106513.08</v>
      </c>
      <c r="O137" s="820" t="s">
        <v>3992</v>
      </c>
      <c r="P137" s="820" t="s">
        <v>3992</v>
      </c>
      <c r="Q137" s="813" t="s">
        <v>4720</v>
      </c>
      <c r="R137" s="810" t="s">
        <v>4721</v>
      </c>
      <c r="S137" s="814" t="s">
        <v>4722</v>
      </c>
      <c r="T137" s="820" t="s">
        <v>3992</v>
      </c>
      <c r="U137" s="820" t="s">
        <v>3992</v>
      </c>
      <c r="V137" s="812" t="s">
        <v>4716</v>
      </c>
      <c r="W137" s="809" t="s">
        <v>4723</v>
      </c>
      <c r="X137" s="809" t="s">
        <v>4724</v>
      </c>
      <c r="Y137" s="818">
        <v>106513.08</v>
      </c>
      <c r="Z137" s="810" t="s">
        <v>4720</v>
      </c>
      <c r="AA137" s="810" t="s">
        <v>4721</v>
      </c>
    </row>
    <row r="138" spans="1:27" ht="121.5">
      <c r="A138" s="314" t="s">
        <v>2742</v>
      </c>
      <c r="B138" s="821" t="s">
        <v>697</v>
      </c>
      <c r="C138" s="822" t="s">
        <v>4725</v>
      </c>
      <c r="D138" s="816" t="s">
        <v>4726</v>
      </c>
      <c r="E138" s="816" t="s">
        <v>4727</v>
      </c>
      <c r="F138" s="816" t="s">
        <v>4012</v>
      </c>
      <c r="G138" s="823"/>
      <c r="H138" s="824"/>
      <c r="I138" s="807" t="s">
        <v>4728</v>
      </c>
      <c r="J138" s="238" t="s">
        <v>10</v>
      </c>
      <c r="K138" s="333" t="s">
        <v>666</v>
      </c>
      <c r="L138" s="390">
        <v>0</v>
      </c>
      <c r="M138" s="825" t="s">
        <v>4729</v>
      </c>
      <c r="N138" s="825" t="s">
        <v>4729</v>
      </c>
      <c r="O138" s="825" t="s">
        <v>666</v>
      </c>
      <c r="P138" s="825" t="s">
        <v>666</v>
      </c>
      <c r="Q138" s="826" t="s">
        <v>526</v>
      </c>
      <c r="R138" s="826" t="s">
        <v>4705</v>
      </c>
      <c r="S138" s="826" t="s">
        <v>4730</v>
      </c>
      <c r="T138" s="825" t="s">
        <v>3992</v>
      </c>
      <c r="U138" s="827"/>
      <c r="V138" s="828" t="s">
        <v>4060</v>
      </c>
      <c r="W138" s="822" t="s">
        <v>4060</v>
      </c>
      <c r="X138" s="826" t="s">
        <v>4731</v>
      </c>
      <c r="Y138" s="818">
        <v>516750</v>
      </c>
      <c r="Z138" s="826" t="s">
        <v>526</v>
      </c>
      <c r="AA138" s="826" t="s">
        <v>4705</v>
      </c>
    </row>
    <row r="139" spans="1:27" ht="73.5">
      <c r="A139" s="314" t="s">
        <v>2743</v>
      </c>
      <c r="B139" s="187" t="s">
        <v>4732</v>
      </c>
      <c r="C139" s="187" t="s">
        <v>4632</v>
      </c>
      <c r="D139" s="187" t="s">
        <v>3979</v>
      </c>
      <c r="E139" s="187" t="s">
        <v>4733</v>
      </c>
      <c r="F139" s="187" t="s">
        <v>4003</v>
      </c>
      <c r="G139" s="187" t="s">
        <v>797</v>
      </c>
      <c r="H139" s="187" t="s">
        <v>4734</v>
      </c>
      <c r="I139" s="187" t="s">
        <v>4735</v>
      </c>
      <c r="J139" s="187" t="s">
        <v>15</v>
      </c>
      <c r="K139" s="829">
        <v>3</v>
      </c>
      <c r="L139" s="685">
        <v>0</v>
      </c>
      <c r="M139" s="656">
        <v>19800</v>
      </c>
      <c r="N139" s="656">
        <v>17721</v>
      </c>
      <c r="O139" s="656">
        <f t="shared" ref="O139:O145" si="5">M139-N139</f>
        <v>2079</v>
      </c>
      <c r="P139" s="830">
        <f t="shared" ref="P139:P145" si="6">100-((N139/M139)*100)</f>
        <v>10.5</v>
      </c>
      <c r="Q139" s="656" t="s">
        <v>4736</v>
      </c>
      <c r="R139" s="92">
        <v>4401116480</v>
      </c>
      <c r="S139" s="656" t="s">
        <v>4737</v>
      </c>
      <c r="T139" s="92" t="s">
        <v>4672</v>
      </c>
      <c r="U139" s="92"/>
      <c r="V139" s="92" t="s">
        <v>4112</v>
      </c>
      <c r="W139" s="92" t="s">
        <v>4120</v>
      </c>
      <c r="X139" s="92" t="s">
        <v>4738</v>
      </c>
      <c r="Y139" s="656">
        <v>17721</v>
      </c>
      <c r="Z139" s="656" t="s">
        <v>4736</v>
      </c>
      <c r="AA139" s="92">
        <v>4401116480</v>
      </c>
    </row>
    <row r="140" spans="1:27" ht="31.5">
      <c r="A140" s="314" t="s">
        <v>2744</v>
      </c>
      <c r="B140" s="187" t="s">
        <v>4732</v>
      </c>
      <c r="C140" s="187" t="s">
        <v>4632</v>
      </c>
      <c r="D140" s="187" t="s">
        <v>4739</v>
      </c>
      <c r="E140" s="187" t="s">
        <v>262</v>
      </c>
      <c r="F140" s="187" t="s">
        <v>4740</v>
      </c>
      <c r="G140" s="187" t="s">
        <v>794</v>
      </c>
      <c r="H140" s="187" t="s">
        <v>4741</v>
      </c>
      <c r="I140" s="187" t="s">
        <v>4742</v>
      </c>
      <c r="J140" s="187" t="s">
        <v>10</v>
      </c>
      <c r="K140" s="685">
        <v>1</v>
      </c>
      <c r="L140" s="685"/>
      <c r="M140" s="656">
        <v>219.60390000000001</v>
      </c>
      <c r="N140" s="656">
        <v>219.60390000000001</v>
      </c>
      <c r="O140" s="656">
        <f t="shared" si="5"/>
        <v>0</v>
      </c>
      <c r="P140" s="830">
        <f t="shared" si="6"/>
        <v>0</v>
      </c>
      <c r="Q140" s="656" t="s">
        <v>347</v>
      </c>
      <c r="R140" s="92" t="s">
        <v>4743</v>
      </c>
      <c r="S140" s="656" t="s">
        <v>4744</v>
      </c>
      <c r="T140" s="92"/>
      <c r="U140" s="92"/>
      <c r="V140" s="92" t="s">
        <v>3880</v>
      </c>
      <c r="W140" s="92" t="s">
        <v>4745</v>
      </c>
      <c r="X140" s="92" t="s">
        <v>4746</v>
      </c>
      <c r="Y140" s="656">
        <v>219603.9</v>
      </c>
      <c r="Z140" s="656" t="s">
        <v>347</v>
      </c>
      <c r="AA140" s="92" t="s">
        <v>4743</v>
      </c>
    </row>
    <row r="141" spans="1:27" ht="21">
      <c r="A141" s="314" t="s">
        <v>2745</v>
      </c>
      <c r="B141" s="187" t="s">
        <v>4732</v>
      </c>
      <c r="C141" s="187" t="s">
        <v>4632</v>
      </c>
      <c r="D141" s="187" t="s">
        <v>4747</v>
      </c>
      <c r="E141" s="187" t="s">
        <v>4748</v>
      </c>
      <c r="F141" s="187" t="s">
        <v>4749</v>
      </c>
      <c r="G141" s="187" t="s">
        <v>794</v>
      </c>
      <c r="H141" s="187" t="s">
        <v>4750</v>
      </c>
      <c r="I141" s="187" t="s">
        <v>4751</v>
      </c>
      <c r="J141" s="187" t="s">
        <v>10</v>
      </c>
      <c r="K141" s="685">
        <v>1</v>
      </c>
      <c r="L141" s="685"/>
      <c r="M141" s="656">
        <v>21.160350000000001</v>
      </c>
      <c r="N141" s="656">
        <v>21.160350000000001</v>
      </c>
      <c r="O141" s="656">
        <f t="shared" si="5"/>
        <v>0</v>
      </c>
      <c r="P141" s="830">
        <f t="shared" si="6"/>
        <v>0</v>
      </c>
      <c r="Q141" s="656" t="s">
        <v>4752</v>
      </c>
      <c r="R141" s="92" t="s">
        <v>4753</v>
      </c>
      <c r="S141" s="92" t="s">
        <v>4754</v>
      </c>
      <c r="T141" s="92"/>
      <c r="U141" s="92"/>
      <c r="V141" s="92" t="s">
        <v>4745</v>
      </c>
      <c r="W141" s="92" t="s">
        <v>3845</v>
      </c>
      <c r="X141" s="92" t="s">
        <v>4755</v>
      </c>
      <c r="Y141" s="656">
        <v>21160.35</v>
      </c>
      <c r="Z141" s="656" t="s">
        <v>4752</v>
      </c>
      <c r="AA141" s="92" t="s">
        <v>4753</v>
      </c>
    </row>
    <row r="142" spans="1:27" ht="31.5">
      <c r="A142" s="314" t="s">
        <v>2746</v>
      </c>
      <c r="B142" s="187" t="s">
        <v>4732</v>
      </c>
      <c r="C142" s="187" t="s">
        <v>4632</v>
      </c>
      <c r="D142" s="187" t="s">
        <v>4756</v>
      </c>
      <c r="E142" s="187" t="s">
        <v>4757</v>
      </c>
      <c r="F142" s="187" t="s">
        <v>4012</v>
      </c>
      <c r="G142" s="187" t="s">
        <v>760</v>
      </c>
      <c r="H142" s="187" t="s">
        <v>4758</v>
      </c>
      <c r="I142" s="831" t="s">
        <v>4759</v>
      </c>
      <c r="J142" s="187" t="s">
        <v>10</v>
      </c>
      <c r="K142" s="685">
        <v>1</v>
      </c>
      <c r="L142" s="143"/>
      <c r="M142" s="656">
        <v>13200</v>
      </c>
      <c r="N142" s="656">
        <v>12000</v>
      </c>
      <c r="O142" s="656">
        <f t="shared" si="5"/>
        <v>1200</v>
      </c>
      <c r="P142" s="830">
        <f t="shared" si="6"/>
        <v>9.0909090909090935</v>
      </c>
      <c r="Q142" s="656" t="s">
        <v>4760</v>
      </c>
      <c r="R142" s="92">
        <v>4216002015</v>
      </c>
      <c r="S142" s="656" t="s">
        <v>4761</v>
      </c>
      <c r="T142" s="92" t="s">
        <v>4224</v>
      </c>
      <c r="U142" s="92" t="s">
        <v>3853</v>
      </c>
      <c r="V142" s="92" t="s">
        <v>4060</v>
      </c>
      <c r="W142" s="92" t="s">
        <v>4328</v>
      </c>
      <c r="X142" s="92" t="s">
        <v>4762</v>
      </c>
      <c r="Y142" s="656">
        <v>12000</v>
      </c>
      <c r="Z142" s="656" t="s">
        <v>4760</v>
      </c>
      <c r="AA142" s="656">
        <v>4216002015</v>
      </c>
    </row>
    <row r="143" spans="1:27" ht="21">
      <c r="A143" s="314" t="s">
        <v>2747</v>
      </c>
      <c r="B143" s="187" t="s">
        <v>4732</v>
      </c>
      <c r="C143" s="187" t="s">
        <v>4632</v>
      </c>
      <c r="D143" s="187" t="s">
        <v>4763</v>
      </c>
      <c r="E143" s="187" t="s">
        <v>4702</v>
      </c>
      <c r="F143" s="187" t="s">
        <v>4071</v>
      </c>
      <c r="G143" s="187"/>
      <c r="H143" s="187"/>
      <c r="I143" s="187" t="s">
        <v>348</v>
      </c>
      <c r="J143" s="187" t="s">
        <v>10</v>
      </c>
      <c r="K143" s="685">
        <v>1</v>
      </c>
      <c r="L143" s="143"/>
      <c r="M143" s="656">
        <v>3775.7866300000001</v>
      </c>
      <c r="N143" s="656">
        <v>3775.7866300000001</v>
      </c>
      <c r="O143" s="656">
        <f t="shared" si="5"/>
        <v>0</v>
      </c>
      <c r="P143" s="830">
        <f t="shared" si="6"/>
        <v>0</v>
      </c>
      <c r="Q143" s="656" t="s">
        <v>526</v>
      </c>
      <c r="R143" s="92" t="s">
        <v>4764</v>
      </c>
      <c r="S143" s="92" t="s">
        <v>4765</v>
      </c>
      <c r="T143" s="92"/>
      <c r="U143" s="92"/>
      <c r="V143" s="92" t="s">
        <v>4072</v>
      </c>
      <c r="W143" s="92" t="s">
        <v>4072</v>
      </c>
      <c r="X143" s="92" t="s">
        <v>4766</v>
      </c>
      <c r="Y143" s="656">
        <v>3775.7866300000001</v>
      </c>
      <c r="Z143" s="656" t="s">
        <v>526</v>
      </c>
      <c r="AA143" s="92" t="s">
        <v>4764</v>
      </c>
    </row>
    <row r="144" spans="1:27" ht="42">
      <c r="A144" s="314" t="s">
        <v>2748</v>
      </c>
      <c r="B144" s="187" t="s">
        <v>4732</v>
      </c>
      <c r="C144" s="187" t="s">
        <v>4632</v>
      </c>
      <c r="D144" s="187" t="s">
        <v>4747</v>
      </c>
      <c r="E144" s="187" t="s">
        <v>4767</v>
      </c>
      <c r="F144" s="187" t="s">
        <v>4409</v>
      </c>
      <c r="G144" s="187" t="s">
        <v>4745</v>
      </c>
      <c r="H144" s="187" t="s">
        <v>4768</v>
      </c>
      <c r="I144" s="187" t="s">
        <v>4769</v>
      </c>
      <c r="J144" s="187" t="s">
        <v>10</v>
      </c>
      <c r="K144" s="685">
        <v>1</v>
      </c>
      <c r="L144" s="143"/>
      <c r="M144" s="656">
        <v>341.21668</v>
      </c>
      <c r="N144" s="656">
        <v>341.21668</v>
      </c>
      <c r="O144" s="656">
        <f t="shared" si="5"/>
        <v>0</v>
      </c>
      <c r="P144" s="830">
        <f t="shared" si="6"/>
        <v>0</v>
      </c>
      <c r="Q144" s="656" t="s">
        <v>4770</v>
      </c>
      <c r="R144" s="92" t="s">
        <v>4771</v>
      </c>
      <c r="S144" s="92" t="s">
        <v>4772</v>
      </c>
      <c r="T144" s="92"/>
      <c r="U144" s="92"/>
      <c r="V144" s="92" t="s">
        <v>4376</v>
      </c>
      <c r="W144" s="92" t="s">
        <v>4421</v>
      </c>
      <c r="X144" s="92" t="s">
        <v>4773</v>
      </c>
      <c r="Y144" s="656">
        <v>341.21668</v>
      </c>
      <c r="Z144" s="656" t="s">
        <v>4770</v>
      </c>
      <c r="AA144" s="92" t="s">
        <v>4771</v>
      </c>
    </row>
    <row r="145" spans="1:27" ht="31.5">
      <c r="A145" s="314" t="s">
        <v>2749</v>
      </c>
      <c r="B145" s="187" t="s">
        <v>4732</v>
      </c>
      <c r="C145" s="187" t="s">
        <v>4632</v>
      </c>
      <c r="D145" s="187" t="s">
        <v>4774</v>
      </c>
      <c r="E145" s="187" t="s">
        <v>4775</v>
      </c>
      <c r="F145" s="187" t="s">
        <v>4071</v>
      </c>
      <c r="G145" s="187" t="s">
        <v>4072</v>
      </c>
      <c r="H145" s="187" t="s">
        <v>4776</v>
      </c>
      <c r="I145" s="187" t="s">
        <v>334</v>
      </c>
      <c r="J145" s="187" t="s">
        <v>10</v>
      </c>
      <c r="K145" s="685">
        <v>1</v>
      </c>
      <c r="L145" s="685"/>
      <c r="M145" s="656">
        <v>730</v>
      </c>
      <c r="N145" s="656">
        <v>730</v>
      </c>
      <c r="O145" s="656">
        <f t="shared" si="5"/>
        <v>0</v>
      </c>
      <c r="P145" s="830">
        <f t="shared" si="6"/>
        <v>0</v>
      </c>
      <c r="Q145" s="656" t="s">
        <v>259</v>
      </c>
      <c r="R145" s="92">
        <v>7707049388</v>
      </c>
      <c r="S145" s="92" t="s">
        <v>4777</v>
      </c>
      <c r="T145" s="92"/>
      <c r="U145" s="92"/>
      <c r="V145" s="92" t="s">
        <v>3925</v>
      </c>
      <c r="W145" s="92" t="s">
        <v>3925</v>
      </c>
      <c r="X145" s="92" t="s">
        <v>4778</v>
      </c>
      <c r="Y145" s="656">
        <v>730</v>
      </c>
      <c r="Z145" s="656" t="s">
        <v>259</v>
      </c>
      <c r="AA145" s="92">
        <v>7707049388</v>
      </c>
    </row>
    <row r="146" spans="1:27" ht="52.5">
      <c r="A146" s="314" t="s">
        <v>2750</v>
      </c>
      <c r="B146" s="187" t="s">
        <v>635</v>
      </c>
      <c r="C146" s="187" t="s">
        <v>4853</v>
      </c>
      <c r="D146" s="904" t="s">
        <v>4854</v>
      </c>
      <c r="E146" s="904" t="s">
        <v>4855</v>
      </c>
      <c r="F146" s="904" t="s">
        <v>4088</v>
      </c>
      <c r="G146" s="904" t="s">
        <v>4376</v>
      </c>
      <c r="H146" s="904" t="s">
        <v>4856</v>
      </c>
      <c r="I146" s="904" t="s">
        <v>334</v>
      </c>
      <c r="J146" s="904" t="s">
        <v>10</v>
      </c>
      <c r="K146" s="143">
        <v>1</v>
      </c>
      <c r="L146" s="143">
        <v>0</v>
      </c>
      <c r="M146" s="1069">
        <v>250000</v>
      </c>
      <c r="N146" s="1069">
        <v>250000</v>
      </c>
      <c r="O146" s="1069">
        <v>0</v>
      </c>
      <c r="P146" s="1070">
        <v>0</v>
      </c>
      <c r="Q146" s="1069" t="s">
        <v>4857</v>
      </c>
      <c r="R146" s="1071" t="s">
        <v>4453</v>
      </c>
      <c r="S146" s="1069" t="s">
        <v>4858</v>
      </c>
      <c r="T146" s="1072"/>
      <c r="U146" s="1069"/>
      <c r="V146" s="1072">
        <v>42803</v>
      </c>
      <c r="W146" s="1072">
        <v>42803</v>
      </c>
      <c r="X146" s="1071" t="s">
        <v>4859</v>
      </c>
      <c r="Y146" s="1069">
        <v>250000</v>
      </c>
      <c r="Z146" s="1069" t="s">
        <v>4857</v>
      </c>
      <c r="AA146" s="1071" t="s">
        <v>4453</v>
      </c>
    </row>
    <row r="147" spans="1:27" ht="52.5">
      <c r="A147" s="314" t="s">
        <v>2751</v>
      </c>
      <c r="B147" s="187" t="s">
        <v>635</v>
      </c>
      <c r="C147" s="187" t="s">
        <v>4853</v>
      </c>
      <c r="D147" s="187" t="s">
        <v>4854</v>
      </c>
      <c r="E147" s="187" t="s">
        <v>4860</v>
      </c>
      <c r="F147" s="904" t="s">
        <v>4088</v>
      </c>
      <c r="G147" s="904" t="s">
        <v>4376</v>
      </c>
      <c r="H147" s="187"/>
      <c r="I147" s="1073" t="s">
        <v>4861</v>
      </c>
      <c r="J147" s="187" t="s">
        <v>10</v>
      </c>
      <c r="K147" s="143">
        <v>1</v>
      </c>
      <c r="L147" s="143">
        <v>0</v>
      </c>
      <c r="M147" s="656">
        <v>728900.16</v>
      </c>
      <c r="N147" s="656">
        <v>728900.16</v>
      </c>
      <c r="O147" s="656"/>
      <c r="P147" s="676"/>
      <c r="Q147" s="656" t="s">
        <v>4862</v>
      </c>
      <c r="R147" s="696">
        <v>4205109214</v>
      </c>
      <c r="S147" s="656" t="s">
        <v>4863</v>
      </c>
      <c r="T147" s="656"/>
      <c r="U147" s="656"/>
      <c r="V147" s="1072">
        <v>42804</v>
      </c>
      <c r="W147" s="697">
        <v>42807</v>
      </c>
      <c r="X147" s="1071" t="s">
        <v>4864</v>
      </c>
      <c r="Y147" s="656">
        <v>728900.16</v>
      </c>
      <c r="Z147" s="656" t="s">
        <v>4862</v>
      </c>
      <c r="AA147" s="696">
        <v>4205109214</v>
      </c>
    </row>
    <row r="148" spans="1:27" ht="89.25">
      <c r="A148" s="314" t="s">
        <v>2752</v>
      </c>
      <c r="B148" s="315" t="s">
        <v>1154</v>
      </c>
      <c r="C148" s="1074" t="s">
        <v>4865</v>
      </c>
      <c r="D148" s="449" t="s">
        <v>362</v>
      </c>
      <c r="E148" s="1075" t="s">
        <v>4866</v>
      </c>
      <c r="F148" s="1075" t="s">
        <v>788</v>
      </c>
      <c r="G148" s="1075" t="s">
        <v>794</v>
      </c>
      <c r="H148" s="1075" t="s">
        <v>4867</v>
      </c>
      <c r="I148" s="1076" t="s">
        <v>4868</v>
      </c>
      <c r="J148" s="1077">
        <v>2</v>
      </c>
      <c r="K148" s="1077">
        <v>2</v>
      </c>
      <c r="L148" s="1077">
        <v>0</v>
      </c>
      <c r="M148" s="1033">
        <v>140108.35</v>
      </c>
      <c r="N148" s="1078">
        <v>25219.49</v>
      </c>
      <c r="O148" s="1079">
        <f t="shared" ref="O148:O211" si="7">M148-N148</f>
        <v>114888.86</v>
      </c>
      <c r="P148" s="1080">
        <f t="shared" ref="P148:P211" si="8">(100-((N148/M148)*100))/100</f>
        <v>0.8200000927853337</v>
      </c>
      <c r="Q148" s="1081" t="s">
        <v>4869</v>
      </c>
      <c r="R148" s="1076" t="s">
        <v>4870</v>
      </c>
      <c r="S148" s="1076" t="s">
        <v>4871</v>
      </c>
      <c r="T148" s="1082">
        <v>42751.490453043982</v>
      </c>
      <c r="U148" s="1078"/>
      <c r="V148" s="1082">
        <v>42762</v>
      </c>
      <c r="W148" s="1082">
        <v>42762</v>
      </c>
      <c r="X148" s="1076" t="s">
        <v>4872</v>
      </c>
      <c r="Y148" s="1078">
        <v>25219.49</v>
      </c>
      <c r="Z148" s="1076" t="s">
        <v>4869</v>
      </c>
      <c r="AA148" s="1076" t="s">
        <v>4870</v>
      </c>
    </row>
    <row r="149" spans="1:27" ht="89.25">
      <c r="A149" s="314" t="s">
        <v>2753</v>
      </c>
      <c r="B149" s="315" t="s">
        <v>4873</v>
      </c>
      <c r="C149" s="1074" t="s">
        <v>4874</v>
      </c>
      <c r="D149" s="449" t="s">
        <v>362</v>
      </c>
      <c r="E149" s="1075" t="s">
        <v>4866</v>
      </c>
      <c r="F149" s="1075" t="s">
        <v>788</v>
      </c>
      <c r="G149" s="1075" t="s">
        <v>794</v>
      </c>
      <c r="H149" s="1075" t="s">
        <v>4867</v>
      </c>
      <c r="I149" s="1076" t="s">
        <v>4868</v>
      </c>
      <c r="J149" s="1083"/>
      <c r="K149" s="1083"/>
      <c r="L149" s="1083"/>
      <c r="M149" s="1033">
        <v>129169.08</v>
      </c>
      <c r="N149" s="1078">
        <v>23250.43</v>
      </c>
      <c r="O149" s="1079">
        <f t="shared" si="7"/>
        <v>105918.65</v>
      </c>
      <c r="P149" s="1080">
        <f t="shared" si="8"/>
        <v>0.82000003406387978</v>
      </c>
      <c r="Q149" s="1081" t="s">
        <v>4869</v>
      </c>
      <c r="R149" s="1076" t="s">
        <v>4870</v>
      </c>
      <c r="S149" s="1076" t="s">
        <v>4871</v>
      </c>
      <c r="T149" s="1082">
        <v>42751.490453043982</v>
      </c>
      <c r="U149" s="1078"/>
      <c r="V149" s="1082">
        <v>42762</v>
      </c>
      <c r="W149" s="1082">
        <v>42762</v>
      </c>
      <c r="X149" s="1076" t="s">
        <v>4872</v>
      </c>
      <c r="Y149" s="1078">
        <v>23250.43</v>
      </c>
      <c r="Z149" s="1076" t="s">
        <v>4869</v>
      </c>
      <c r="AA149" s="1076" t="s">
        <v>4870</v>
      </c>
    </row>
    <row r="150" spans="1:27" ht="89.25">
      <c r="A150" s="314" t="s">
        <v>2754</v>
      </c>
      <c r="B150" s="315" t="s">
        <v>4875</v>
      </c>
      <c r="C150" s="1074" t="s">
        <v>4876</v>
      </c>
      <c r="D150" s="449" t="s">
        <v>362</v>
      </c>
      <c r="E150" s="1075" t="s">
        <v>4866</v>
      </c>
      <c r="F150" s="1075" t="s">
        <v>788</v>
      </c>
      <c r="G150" s="1075" t="s">
        <v>794</v>
      </c>
      <c r="H150" s="1075" t="s">
        <v>4867</v>
      </c>
      <c r="I150" s="1076" t="s">
        <v>4868</v>
      </c>
      <c r="J150" s="1083"/>
      <c r="K150" s="1083"/>
      <c r="L150" s="1083"/>
      <c r="M150" s="1033">
        <v>149010.63</v>
      </c>
      <c r="N150" s="1078">
        <v>26821.9</v>
      </c>
      <c r="O150" s="1079">
        <f t="shared" si="7"/>
        <v>122188.73000000001</v>
      </c>
      <c r="P150" s="1080">
        <f t="shared" si="8"/>
        <v>0.82000008992647022</v>
      </c>
      <c r="Q150" s="1081" t="s">
        <v>4869</v>
      </c>
      <c r="R150" s="1076" t="s">
        <v>4870</v>
      </c>
      <c r="S150" s="1076" t="s">
        <v>4871</v>
      </c>
      <c r="T150" s="1082">
        <v>42751.490453043982</v>
      </c>
      <c r="U150" s="1078"/>
      <c r="V150" s="1082">
        <v>42762</v>
      </c>
      <c r="W150" s="1082">
        <v>42762</v>
      </c>
      <c r="X150" s="1076" t="s">
        <v>4872</v>
      </c>
      <c r="Y150" s="1078">
        <v>26821.9</v>
      </c>
      <c r="Z150" s="1076" t="s">
        <v>4869</v>
      </c>
      <c r="AA150" s="1076" t="s">
        <v>4870</v>
      </c>
    </row>
    <row r="151" spans="1:27" ht="89.25">
      <c r="A151" s="314" t="s">
        <v>2755</v>
      </c>
      <c r="B151" s="315" t="s">
        <v>1175</v>
      </c>
      <c r="C151" s="1074" t="s">
        <v>4877</v>
      </c>
      <c r="D151" s="449" t="s">
        <v>362</v>
      </c>
      <c r="E151" s="1075" t="s">
        <v>4866</v>
      </c>
      <c r="F151" s="1075" t="s">
        <v>788</v>
      </c>
      <c r="G151" s="1075" t="s">
        <v>794</v>
      </c>
      <c r="H151" s="1075" t="s">
        <v>4867</v>
      </c>
      <c r="I151" s="1076" t="s">
        <v>4868</v>
      </c>
      <c r="J151" s="1083"/>
      <c r="K151" s="1083"/>
      <c r="L151" s="1083"/>
      <c r="M151" s="1033">
        <v>87739.99</v>
      </c>
      <c r="N151" s="1078">
        <v>15793.19</v>
      </c>
      <c r="O151" s="1079">
        <f t="shared" si="7"/>
        <v>71946.8</v>
      </c>
      <c r="P151" s="1080">
        <f t="shared" si="8"/>
        <v>0.82000009345795466</v>
      </c>
      <c r="Q151" s="1081" t="s">
        <v>4869</v>
      </c>
      <c r="R151" s="1076" t="s">
        <v>4870</v>
      </c>
      <c r="S151" s="1076" t="s">
        <v>4871</v>
      </c>
      <c r="T151" s="1082">
        <v>42751.490453043982</v>
      </c>
      <c r="U151" s="1078"/>
      <c r="V151" s="1082">
        <v>42762</v>
      </c>
      <c r="W151" s="1082">
        <v>42762</v>
      </c>
      <c r="X151" s="1076" t="s">
        <v>4872</v>
      </c>
      <c r="Y151" s="1078">
        <v>15793.19</v>
      </c>
      <c r="Z151" s="1076" t="s">
        <v>4869</v>
      </c>
      <c r="AA151" s="1076" t="s">
        <v>4870</v>
      </c>
    </row>
    <row r="152" spans="1:27" ht="89.25">
      <c r="A152" s="314" t="s">
        <v>2756</v>
      </c>
      <c r="B152" s="315" t="s">
        <v>1196</v>
      </c>
      <c r="C152" s="1074" t="s">
        <v>4878</v>
      </c>
      <c r="D152" s="449" t="s">
        <v>362</v>
      </c>
      <c r="E152" s="1075" t="s">
        <v>4866</v>
      </c>
      <c r="F152" s="1075" t="s">
        <v>788</v>
      </c>
      <c r="G152" s="1075" t="s">
        <v>794</v>
      </c>
      <c r="H152" s="1075" t="s">
        <v>4867</v>
      </c>
      <c r="I152" s="1076" t="s">
        <v>4868</v>
      </c>
      <c r="J152" s="1083"/>
      <c r="K152" s="1083"/>
      <c r="L152" s="1083"/>
      <c r="M152" s="1033">
        <v>111506.55</v>
      </c>
      <c r="N152" s="1078">
        <v>20071.169999999998</v>
      </c>
      <c r="O152" s="1079">
        <f t="shared" si="7"/>
        <v>91435.38</v>
      </c>
      <c r="P152" s="1080">
        <f t="shared" si="8"/>
        <v>0.82000008071274733</v>
      </c>
      <c r="Q152" s="1081" t="s">
        <v>4869</v>
      </c>
      <c r="R152" s="1076" t="s">
        <v>4870</v>
      </c>
      <c r="S152" s="1076" t="s">
        <v>4871</v>
      </c>
      <c r="T152" s="1082">
        <v>42751.490453043982</v>
      </c>
      <c r="U152" s="1078"/>
      <c r="V152" s="1082">
        <v>42762</v>
      </c>
      <c r="W152" s="1082">
        <v>42762</v>
      </c>
      <c r="X152" s="1076" t="s">
        <v>4872</v>
      </c>
      <c r="Y152" s="1078">
        <v>20071.169999999998</v>
      </c>
      <c r="Z152" s="1076" t="s">
        <v>4869</v>
      </c>
      <c r="AA152" s="1076" t="s">
        <v>4870</v>
      </c>
    </row>
    <row r="153" spans="1:27" ht="89.25">
      <c r="A153" s="314" t="s">
        <v>2757</v>
      </c>
      <c r="B153" s="315" t="s">
        <v>4879</v>
      </c>
      <c r="C153" s="1074" t="s">
        <v>4880</v>
      </c>
      <c r="D153" s="449" t="s">
        <v>362</v>
      </c>
      <c r="E153" s="1075" t="s">
        <v>4866</v>
      </c>
      <c r="F153" s="1075" t="s">
        <v>788</v>
      </c>
      <c r="G153" s="1075" t="s">
        <v>794</v>
      </c>
      <c r="H153" s="1075" t="s">
        <v>4867</v>
      </c>
      <c r="I153" s="1076" t="s">
        <v>4868</v>
      </c>
      <c r="J153" s="1083"/>
      <c r="K153" s="1083"/>
      <c r="L153" s="1083"/>
      <c r="M153" s="1033">
        <v>176327.37</v>
      </c>
      <c r="N153" s="1078">
        <v>31738.92</v>
      </c>
      <c r="O153" s="1079">
        <f t="shared" si="7"/>
        <v>144588.45000000001</v>
      </c>
      <c r="P153" s="1080">
        <f t="shared" si="8"/>
        <v>0.82000003743037742</v>
      </c>
      <c r="Q153" s="1081" t="s">
        <v>4869</v>
      </c>
      <c r="R153" s="1076" t="s">
        <v>4870</v>
      </c>
      <c r="S153" s="1076" t="s">
        <v>4871</v>
      </c>
      <c r="T153" s="1082">
        <v>42751.490453043982</v>
      </c>
      <c r="U153" s="1078"/>
      <c r="V153" s="1082">
        <v>42762</v>
      </c>
      <c r="W153" s="1082">
        <v>42762</v>
      </c>
      <c r="X153" s="1076" t="s">
        <v>4872</v>
      </c>
      <c r="Y153" s="1078">
        <v>31738.92</v>
      </c>
      <c r="Z153" s="1076" t="s">
        <v>4869</v>
      </c>
      <c r="AA153" s="1076" t="s">
        <v>4870</v>
      </c>
    </row>
    <row r="154" spans="1:27" ht="89.25">
      <c r="A154" s="314" t="s">
        <v>2758</v>
      </c>
      <c r="B154" s="315" t="s">
        <v>1210</v>
      </c>
      <c r="C154" s="1074" t="s">
        <v>4881</v>
      </c>
      <c r="D154" s="449" t="s">
        <v>362</v>
      </c>
      <c r="E154" s="1075" t="s">
        <v>4866</v>
      </c>
      <c r="F154" s="1075" t="s">
        <v>788</v>
      </c>
      <c r="G154" s="1075" t="s">
        <v>794</v>
      </c>
      <c r="H154" s="1075" t="s">
        <v>4867</v>
      </c>
      <c r="I154" s="1076" t="s">
        <v>4868</v>
      </c>
      <c r="J154" s="1083"/>
      <c r="K154" s="1083"/>
      <c r="L154" s="1083"/>
      <c r="M154" s="1084">
        <v>131073.39000000001</v>
      </c>
      <c r="N154" s="1078">
        <v>23593.200000000001</v>
      </c>
      <c r="O154" s="1079">
        <f t="shared" si="7"/>
        <v>107480.19000000002</v>
      </c>
      <c r="P154" s="1080">
        <f t="shared" si="8"/>
        <v>0.82000007781899897</v>
      </c>
      <c r="Q154" s="1081" t="s">
        <v>4869</v>
      </c>
      <c r="R154" s="1076" t="s">
        <v>4870</v>
      </c>
      <c r="S154" s="1076" t="s">
        <v>4871</v>
      </c>
      <c r="T154" s="1082">
        <v>42751.490453043982</v>
      </c>
      <c r="U154" s="1078"/>
      <c r="V154" s="1082">
        <v>42762</v>
      </c>
      <c r="W154" s="1082">
        <v>42762</v>
      </c>
      <c r="X154" s="1076" t="s">
        <v>4872</v>
      </c>
      <c r="Y154" s="1078">
        <v>23593.200000000001</v>
      </c>
      <c r="Z154" s="1076" t="s">
        <v>4869</v>
      </c>
      <c r="AA154" s="1076" t="s">
        <v>4870</v>
      </c>
    </row>
    <row r="155" spans="1:27" ht="89.25">
      <c r="A155" s="314" t="s">
        <v>2759</v>
      </c>
      <c r="B155" s="315" t="s">
        <v>1217</v>
      </c>
      <c r="C155" s="1074" t="s">
        <v>4882</v>
      </c>
      <c r="D155" s="449" t="s">
        <v>362</v>
      </c>
      <c r="E155" s="1075" t="s">
        <v>4866</v>
      </c>
      <c r="F155" s="1075" t="s">
        <v>788</v>
      </c>
      <c r="G155" s="1075" t="s">
        <v>794</v>
      </c>
      <c r="H155" s="1075" t="s">
        <v>4867</v>
      </c>
      <c r="I155" s="1076" t="s">
        <v>4868</v>
      </c>
      <c r="J155" s="1083"/>
      <c r="K155" s="1083"/>
      <c r="L155" s="1083"/>
      <c r="M155" s="1033">
        <v>68939.070000000007</v>
      </c>
      <c r="N155" s="1085">
        <v>12409.03</v>
      </c>
      <c r="O155" s="1079">
        <f t="shared" si="7"/>
        <v>56530.040000000008</v>
      </c>
      <c r="P155" s="1080">
        <f t="shared" si="8"/>
        <v>0.82000003771446306</v>
      </c>
      <c r="Q155" s="1081" t="s">
        <v>4869</v>
      </c>
      <c r="R155" s="1076" t="s">
        <v>4870</v>
      </c>
      <c r="S155" s="1076" t="s">
        <v>4871</v>
      </c>
      <c r="T155" s="1082">
        <v>42751.490453043982</v>
      </c>
      <c r="U155" s="1078"/>
      <c r="V155" s="1082">
        <v>42762</v>
      </c>
      <c r="W155" s="1082">
        <v>42762</v>
      </c>
      <c r="X155" s="1076" t="s">
        <v>4872</v>
      </c>
      <c r="Y155" s="1085">
        <v>12409.03</v>
      </c>
      <c r="Z155" s="1076" t="s">
        <v>4869</v>
      </c>
      <c r="AA155" s="1076" t="s">
        <v>4870</v>
      </c>
    </row>
    <row r="156" spans="1:27" ht="89.25">
      <c r="A156" s="314" t="s">
        <v>2760</v>
      </c>
      <c r="B156" s="315" t="s">
        <v>1224</v>
      </c>
      <c r="C156" s="1074" t="s">
        <v>4883</v>
      </c>
      <c r="D156" s="449" t="s">
        <v>362</v>
      </c>
      <c r="E156" s="1075" t="s">
        <v>4866</v>
      </c>
      <c r="F156" s="1075" t="s">
        <v>788</v>
      </c>
      <c r="G156" s="1075" t="s">
        <v>794</v>
      </c>
      <c r="H156" s="1075" t="s">
        <v>4867</v>
      </c>
      <c r="I156" s="1076" t="s">
        <v>4868</v>
      </c>
      <c r="J156" s="1083"/>
      <c r="K156" s="1083"/>
      <c r="L156" s="1083"/>
      <c r="M156" s="1033">
        <v>115911.12</v>
      </c>
      <c r="N156" s="1078">
        <v>20863.990000000002</v>
      </c>
      <c r="O156" s="1079">
        <f t="shared" si="7"/>
        <v>95047.12999999999</v>
      </c>
      <c r="P156" s="1080">
        <f t="shared" si="8"/>
        <v>0.82000010007667934</v>
      </c>
      <c r="Q156" s="1081" t="s">
        <v>4869</v>
      </c>
      <c r="R156" s="1076" t="s">
        <v>4870</v>
      </c>
      <c r="S156" s="1076" t="s">
        <v>4871</v>
      </c>
      <c r="T156" s="1082">
        <v>42751.490453043982</v>
      </c>
      <c r="U156" s="1078"/>
      <c r="V156" s="1082">
        <v>42762</v>
      </c>
      <c r="W156" s="1082">
        <v>42762</v>
      </c>
      <c r="X156" s="1076" t="s">
        <v>4872</v>
      </c>
      <c r="Y156" s="1078">
        <v>20863.990000000002</v>
      </c>
      <c r="Z156" s="1076" t="s">
        <v>4869</v>
      </c>
      <c r="AA156" s="1076" t="s">
        <v>4870</v>
      </c>
    </row>
    <row r="157" spans="1:27" ht="89.25">
      <c r="A157" s="314" t="s">
        <v>2761</v>
      </c>
      <c r="B157" s="315" t="s">
        <v>1231</v>
      </c>
      <c r="C157" s="1074" t="s">
        <v>4884</v>
      </c>
      <c r="D157" s="449" t="s">
        <v>362</v>
      </c>
      <c r="E157" s="1075" t="s">
        <v>4866</v>
      </c>
      <c r="F157" s="1075" t="s">
        <v>788</v>
      </c>
      <c r="G157" s="1075" t="s">
        <v>794</v>
      </c>
      <c r="H157" s="1075" t="s">
        <v>4867</v>
      </c>
      <c r="I157" s="1076" t="s">
        <v>4868</v>
      </c>
      <c r="J157" s="1083"/>
      <c r="K157" s="1083"/>
      <c r="L157" s="1083"/>
      <c r="M157" s="1033">
        <v>130805.67</v>
      </c>
      <c r="N157" s="1078">
        <v>23545.01</v>
      </c>
      <c r="O157" s="1079">
        <f t="shared" si="7"/>
        <v>107260.66</v>
      </c>
      <c r="P157" s="1080">
        <f t="shared" si="8"/>
        <v>0.82000008103624256</v>
      </c>
      <c r="Q157" s="1081" t="s">
        <v>4869</v>
      </c>
      <c r="R157" s="1076" t="s">
        <v>4870</v>
      </c>
      <c r="S157" s="1076" t="s">
        <v>4871</v>
      </c>
      <c r="T157" s="1082">
        <v>42751.490453043982</v>
      </c>
      <c r="U157" s="1078"/>
      <c r="V157" s="1082">
        <v>42762</v>
      </c>
      <c r="W157" s="1082">
        <v>42762</v>
      </c>
      <c r="X157" s="1076" t="s">
        <v>4872</v>
      </c>
      <c r="Y157" s="1078">
        <v>23545.01</v>
      </c>
      <c r="Z157" s="1076" t="s">
        <v>4869</v>
      </c>
      <c r="AA157" s="1076" t="s">
        <v>4870</v>
      </c>
    </row>
    <row r="158" spans="1:27" ht="89.25">
      <c r="A158" s="314" t="s">
        <v>2762</v>
      </c>
      <c r="B158" s="315" t="s">
        <v>1238</v>
      </c>
      <c r="C158" s="1074" t="s">
        <v>4885</v>
      </c>
      <c r="D158" s="449" t="s">
        <v>362</v>
      </c>
      <c r="E158" s="1075" t="s">
        <v>4866</v>
      </c>
      <c r="F158" s="1075" t="s">
        <v>788</v>
      </c>
      <c r="G158" s="1075" t="s">
        <v>794</v>
      </c>
      <c r="H158" s="1075" t="s">
        <v>4867</v>
      </c>
      <c r="I158" s="1076" t="s">
        <v>4868</v>
      </c>
      <c r="J158" s="1083"/>
      <c r="K158" s="1083"/>
      <c r="L158" s="1083"/>
      <c r="M158" s="1033">
        <v>92910.48</v>
      </c>
      <c r="N158" s="1078">
        <v>16723.88</v>
      </c>
      <c r="O158" s="1079">
        <f t="shared" si="7"/>
        <v>76186.599999999991</v>
      </c>
      <c r="P158" s="1080">
        <f t="shared" si="8"/>
        <v>0.82000006888351029</v>
      </c>
      <c r="Q158" s="1081" t="s">
        <v>4869</v>
      </c>
      <c r="R158" s="1076" t="s">
        <v>4870</v>
      </c>
      <c r="S158" s="1076" t="s">
        <v>4871</v>
      </c>
      <c r="T158" s="1082">
        <v>42751.490453043982</v>
      </c>
      <c r="U158" s="1078"/>
      <c r="V158" s="1082">
        <v>42762</v>
      </c>
      <c r="W158" s="1082">
        <v>42762</v>
      </c>
      <c r="X158" s="1076" t="s">
        <v>4872</v>
      </c>
      <c r="Y158" s="1078">
        <v>16723.88</v>
      </c>
      <c r="Z158" s="1076" t="s">
        <v>4869</v>
      </c>
      <c r="AA158" s="1076" t="s">
        <v>4870</v>
      </c>
    </row>
    <row r="159" spans="1:27" ht="89.25">
      <c r="A159" s="314" t="s">
        <v>2763</v>
      </c>
      <c r="B159" s="315" t="s">
        <v>1245</v>
      </c>
      <c r="C159" s="1074" t="s">
        <v>4886</v>
      </c>
      <c r="D159" s="449" t="s">
        <v>362</v>
      </c>
      <c r="E159" s="1075" t="s">
        <v>4866</v>
      </c>
      <c r="F159" s="1075" t="s">
        <v>788</v>
      </c>
      <c r="G159" s="1075" t="s">
        <v>794</v>
      </c>
      <c r="H159" s="1075" t="s">
        <v>4867</v>
      </c>
      <c r="I159" s="1076" t="s">
        <v>4868</v>
      </c>
      <c r="J159" s="1083"/>
      <c r="K159" s="1083"/>
      <c r="L159" s="1083"/>
      <c r="M159" s="1033">
        <v>130600.8</v>
      </c>
      <c r="N159" s="1078">
        <v>23508.14</v>
      </c>
      <c r="O159" s="1079">
        <f t="shared" si="7"/>
        <v>107092.66</v>
      </c>
      <c r="P159" s="1080">
        <f t="shared" si="8"/>
        <v>0.82000003062768367</v>
      </c>
      <c r="Q159" s="1081" t="s">
        <v>4869</v>
      </c>
      <c r="R159" s="1076" t="s">
        <v>4870</v>
      </c>
      <c r="S159" s="1076" t="s">
        <v>4871</v>
      </c>
      <c r="T159" s="1082">
        <v>42751.490453043982</v>
      </c>
      <c r="U159" s="1078"/>
      <c r="V159" s="1082">
        <v>42762</v>
      </c>
      <c r="W159" s="1082">
        <v>42762</v>
      </c>
      <c r="X159" s="1076" t="s">
        <v>4872</v>
      </c>
      <c r="Y159" s="1078">
        <v>23508.14</v>
      </c>
      <c r="Z159" s="1076" t="s">
        <v>4869</v>
      </c>
      <c r="AA159" s="1076" t="s">
        <v>4870</v>
      </c>
    </row>
    <row r="160" spans="1:27" ht="89.25">
      <c r="A160" s="314" t="s">
        <v>2764</v>
      </c>
      <c r="B160" s="315" t="s">
        <v>1252</v>
      </c>
      <c r="C160" s="1074" t="s">
        <v>4887</v>
      </c>
      <c r="D160" s="449" t="s">
        <v>362</v>
      </c>
      <c r="E160" s="1075" t="s">
        <v>4866</v>
      </c>
      <c r="F160" s="1075" t="s">
        <v>788</v>
      </c>
      <c r="G160" s="1075" t="s">
        <v>794</v>
      </c>
      <c r="H160" s="1075" t="s">
        <v>4867</v>
      </c>
      <c r="I160" s="1076" t="s">
        <v>4868</v>
      </c>
      <c r="J160" s="1083"/>
      <c r="K160" s="1083"/>
      <c r="L160" s="1083"/>
      <c r="M160" s="1033">
        <v>185827.95</v>
      </c>
      <c r="N160" s="1078">
        <v>33449.019999999997</v>
      </c>
      <c r="O160" s="1079">
        <f t="shared" si="7"/>
        <v>152378.93000000002</v>
      </c>
      <c r="P160" s="1080">
        <f t="shared" si="8"/>
        <v>0.82000005919454</v>
      </c>
      <c r="Q160" s="1081" t="s">
        <v>4869</v>
      </c>
      <c r="R160" s="1076" t="s">
        <v>4870</v>
      </c>
      <c r="S160" s="1076" t="s">
        <v>4871</v>
      </c>
      <c r="T160" s="1082">
        <v>42751.490453043982</v>
      </c>
      <c r="U160" s="1078"/>
      <c r="V160" s="1082">
        <v>42762</v>
      </c>
      <c r="W160" s="1082">
        <v>42762</v>
      </c>
      <c r="X160" s="1076" t="s">
        <v>4872</v>
      </c>
      <c r="Y160" s="1078">
        <v>33449.019999999997</v>
      </c>
      <c r="Z160" s="1076" t="s">
        <v>4869</v>
      </c>
      <c r="AA160" s="1076" t="s">
        <v>4870</v>
      </c>
    </row>
    <row r="161" spans="1:27" ht="89.25">
      <c r="A161" s="314" t="s">
        <v>2765</v>
      </c>
      <c r="B161" s="315" t="s">
        <v>4888</v>
      </c>
      <c r="C161" s="1074" t="s">
        <v>4889</v>
      </c>
      <c r="D161" s="449" t="s">
        <v>362</v>
      </c>
      <c r="E161" s="1075" t="s">
        <v>4866</v>
      </c>
      <c r="F161" s="1075" t="s">
        <v>788</v>
      </c>
      <c r="G161" s="1075" t="s">
        <v>794</v>
      </c>
      <c r="H161" s="1075" t="s">
        <v>4867</v>
      </c>
      <c r="I161" s="1076" t="s">
        <v>4868</v>
      </c>
      <c r="J161" s="1083"/>
      <c r="K161" s="1083"/>
      <c r="L161" s="1083"/>
      <c r="M161" s="1033">
        <v>159256.15</v>
      </c>
      <c r="N161" s="1078">
        <v>28666.1</v>
      </c>
      <c r="O161" s="1079">
        <f t="shared" si="7"/>
        <v>130590.04999999999</v>
      </c>
      <c r="P161" s="1080">
        <f t="shared" si="8"/>
        <v>0.82000004395434645</v>
      </c>
      <c r="Q161" s="1081" t="s">
        <v>4869</v>
      </c>
      <c r="R161" s="1076" t="s">
        <v>4870</v>
      </c>
      <c r="S161" s="1076" t="s">
        <v>4871</v>
      </c>
      <c r="T161" s="1082">
        <v>42751.490453043982</v>
      </c>
      <c r="U161" s="1078"/>
      <c r="V161" s="1082">
        <v>42762</v>
      </c>
      <c r="W161" s="1082">
        <v>42762</v>
      </c>
      <c r="X161" s="1076" t="s">
        <v>4872</v>
      </c>
      <c r="Y161" s="1078">
        <v>28666.1</v>
      </c>
      <c r="Z161" s="1076" t="s">
        <v>4869</v>
      </c>
      <c r="AA161" s="1076" t="s">
        <v>4870</v>
      </c>
    </row>
    <row r="162" spans="1:27" ht="89.25">
      <c r="A162" s="314" t="s">
        <v>2766</v>
      </c>
      <c r="B162" s="315" t="s">
        <v>4890</v>
      </c>
      <c r="C162" s="1074" t="s">
        <v>4891</v>
      </c>
      <c r="D162" s="449" t="s">
        <v>362</v>
      </c>
      <c r="E162" s="1075" t="s">
        <v>4866</v>
      </c>
      <c r="F162" s="1075" t="s">
        <v>788</v>
      </c>
      <c r="G162" s="1075" t="s">
        <v>794</v>
      </c>
      <c r="H162" s="1075" t="s">
        <v>4867</v>
      </c>
      <c r="I162" s="1076" t="s">
        <v>4868</v>
      </c>
      <c r="J162" s="1083"/>
      <c r="K162" s="1083"/>
      <c r="L162" s="1083"/>
      <c r="M162" s="1033">
        <v>58917.03</v>
      </c>
      <c r="N162" s="1078">
        <v>10605.06</v>
      </c>
      <c r="O162" s="1079">
        <f t="shared" si="7"/>
        <v>48311.97</v>
      </c>
      <c r="P162" s="1080">
        <f t="shared" si="8"/>
        <v>0.82000009165431464</v>
      </c>
      <c r="Q162" s="1081" t="s">
        <v>4869</v>
      </c>
      <c r="R162" s="1076" t="s">
        <v>4870</v>
      </c>
      <c r="S162" s="1076" t="s">
        <v>4871</v>
      </c>
      <c r="T162" s="1082">
        <v>42751.490453043982</v>
      </c>
      <c r="U162" s="1078"/>
      <c r="V162" s="1082">
        <v>42762</v>
      </c>
      <c r="W162" s="1082">
        <v>42762</v>
      </c>
      <c r="X162" s="1076" t="s">
        <v>4872</v>
      </c>
      <c r="Y162" s="1078">
        <v>10605.06</v>
      </c>
      <c r="Z162" s="1076" t="s">
        <v>4869</v>
      </c>
      <c r="AA162" s="1076" t="s">
        <v>4870</v>
      </c>
    </row>
    <row r="163" spans="1:27" ht="89.25">
      <c r="A163" s="314" t="s">
        <v>2767</v>
      </c>
      <c r="B163" s="315" t="s">
        <v>1273</v>
      </c>
      <c r="C163" s="1074" t="s">
        <v>4892</v>
      </c>
      <c r="D163" s="449" t="s">
        <v>362</v>
      </c>
      <c r="E163" s="1075" t="s">
        <v>4866</v>
      </c>
      <c r="F163" s="1075" t="s">
        <v>788</v>
      </c>
      <c r="G163" s="1075" t="s">
        <v>794</v>
      </c>
      <c r="H163" s="1075" t="s">
        <v>4867</v>
      </c>
      <c r="I163" s="1076" t="s">
        <v>4868</v>
      </c>
      <c r="J163" s="1083"/>
      <c r="K163" s="1083"/>
      <c r="L163" s="1083"/>
      <c r="M163" s="1084">
        <v>136537.20000000001</v>
      </c>
      <c r="N163" s="1078">
        <v>24576.69</v>
      </c>
      <c r="O163" s="1079">
        <f t="shared" si="7"/>
        <v>111960.51000000001</v>
      </c>
      <c r="P163" s="1080">
        <f t="shared" si="8"/>
        <v>0.820000043944068</v>
      </c>
      <c r="Q163" s="1081" t="s">
        <v>4869</v>
      </c>
      <c r="R163" s="1076" t="s">
        <v>4870</v>
      </c>
      <c r="S163" s="1076" t="s">
        <v>4871</v>
      </c>
      <c r="T163" s="1082">
        <v>42751.490453043982</v>
      </c>
      <c r="U163" s="1078"/>
      <c r="V163" s="1082">
        <v>42762</v>
      </c>
      <c r="W163" s="1082">
        <v>42762</v>
      </c>
      <c r="X163" s="1076" t="s">
        <v>4872</v>
      </c>
      <c r="Y163" s="1078">
        <v>24576.69</v>
      </c>
      <c r="Z163" s="1076" t="s">
        <v>4869</v>
      </c>
      <c r="AA163" s="1076" t="s">
        <v>4870</v>
      </c>
    </row>
    <row r="164" spans="1:27" ht="89.25">
      <c r="A164" s="314" t="s">
        <v>2768</v>
      </c>
      <c r="B164" s="315" t="s">
        <v>1280</v>
      </c>
      <c r="C164" s="1074" t="s">
        <v>4893</v>
      </c>
      <c r="D164" s="449" t="s">
        <v>362</v>
      </c>
      <c r="E164" s="1075" t="s">
        <v>4866</v>
      </c>
      <c r="F164" s="1075" t="s">
        <v>788</v>
      </c>
      <c r="G164" s="1075" t="s">
        <v>794</v>
      </c>
      <c r="H164" s="1075" t="s">
        <v>4867</v>
      </c>
      <c r="I164" s="1076" t="s">
        <v>4868</v>
      </c>
      <c r="J164" s="1083"/>
      <c r="K164" s="1083"/>
      <c r="L164" s="1083"/>
      <c r="M164" s="1033">
        <v>85670.399999999994</v>
      </c>
      <c r="N164" s="1078">
        <v>15420.67</v>
      </c>
      <c r="O164" s="1079">
        <f t="shared" si="7"/>
        <v>70249.73</v>
      </c>
      <c r="P164" s="1080">
        <f t="shared" si="8"/>
        <v>0.82000002334528599</v>
      </c>
      <c r="Q164" s="1081" t="s">
        <v>4869</v>
      </c>
      <c r="R164" s="1076" t="s">
        <v>4870</v>
      </c>
      <c r="S164" s="1076" t="s">
        <v>4871</v>
      </c>
      <c r="T164" s="1082">
        <v>42751.490453043982</v>
      </c>
      <c r="U164" s="1078"/>
      <c r="V164" s="1082">
        <v>42762</v>
      </c>
      <c r="W164" s="1082">
        <v>42762</v>
      </c>
      <c r="X164" s="1076" t="s">
        <v>4872</v>
      </c>
      <c r="Y164" s="1078">
        <v>15420.67</v>
      </c>
      <c r="Z164" s="1076" t="s">
        <v>4869</v>
      </c>
      <c r="AA164" s="1076" t="s">
        <v>4870</v>
      </c>
    </row>
    <row r="165" spans="1:27" ht="89.25">
      <c r="A165" s="314" t="s">
        <v>2769</v>
      </c>
      <c r="B165" s="315" t="s">
        <v>1288</v>
      </c>
      <c r="C165" s="1074" t="s">
        <v>4894</v>
      </c>
      <c r="D165" s="449" t="s">
        <v>362</v>
      </c>
      <c r="E165" s="1075" t="s">
        <v>4866</v>
      </c>
      <c r="F165" s="1075" t="s">
        <v>788</v>
      </c>
      <c r="G165" s="1075" t="s">
        <v>794</v>
      </c>
      <c r="H165" s="1075" t="s">
        <v>4867</v>
      </c>
      <c r="I165" s="1076" t="s">
        <v>4868</v>
      </c>
      <c r="J165" s="1083"/>
      <c r="K165" s="1083"/>
      <c r="L165" s="1083"/>
      <c r="M165" s="1084">
        <v>91064.37</v>
      </c>
      <c r="N165" s="1078">
        <v>16391.580000000002</v>
      </c>
      <c r="O165" s="1079">
        <f t="shared" si="7"/>
        <v>74672.789999999994</v>
      </c>
      <c r="P165" s="1080">
        <f t="shared" si="8"/>
        <v>0.82000007247620554</v>
      </c>
      <c r="Q165" s="1081" t="s">
        <v>4869</v>
      </c>
      <c r="R165" s="1076" t="s">
        <v>4870</v>
      </c>
      <c r="S165" s="1076" t="s">
        <v>4871</v>
      </c>
      <c r="T165" s="1082">
        <v>42751.490453043982</v>
      </c>
      <c r="U165" s="1078"/>
      <c r="V165" s="1082">
        <v>42762</v>
      </c>
      <c r="W165" s="1082">
        <v>42762</v>
      </c>
      <c r="X165" s="1076" t="s">
        <v>4872</v>
      </c>
      <c r="Y165" s="1078">
        <v>16391.580000000002</v>
      </c>
      <c r="Z165" s="1076" t="s">
        <v>4869</v>
      </c>
      <c r="AA165" s="1076" t="s">
        <v>4870</v>
      </c>
    </row>
    <row r="166" spans="1:27" ht="89.25">
      <c r="A166" s="314" t="s">
        <v>2770</v>
      </c>
      <c r="B166" s="315" t="s">
        <v>1295</v>
      </c>
      <c r="C166" s="1074" t="s">
        <v>4895</v>
      </c>
      <c r="D166" s="449" t="s">
        <v>362</v>
      </c>
      <c r="E166" s="1075" t="s">
        <v>4866</v>
      </c>
      <c r="F166" s="1075" t="s">
        <v>788</v>
      </c>
      <c r="G166" s="1075" t="s">
        <v>794</v>
      </c>
      <c r="H166" s="1075" t="s">
        <v>4867</v>
      </c>
      <c r="I166" s="1076" t="s">
        <v>4868</v>
      </c>
      <c r="J166" s="1083"/>
      <c r="K166" s="1083"/>
      <c r="L166" s="1083"/>
      <c r="M166" s="1033">
        <v>210975</v>
      </c>
      <c r="N166" s="1078">
        <v>37975.49</v>
      </c>
      <c r="O166" s="1079">
        <f t="shared" si="7"/>
        <v>172999.51</v>
      </c>
      <c r="P166" s="1080">
        <f t="shared" si="8"/>
        <v>0.82000004739898091</v>
      </c>
      <c r="Q166" s="1081" t="s">
        <v>4869</v>
      </c>
      <c r="R166" s="1076" t="s">
        <v>4870</v>
      </c>
      <c r="S166" s="1076" t="s">
        <v>4871</v>
      </c>
      <c r="T166" s="1082">
        <v>42751.490453043982</v>
      </c>
      <c r="U166" s="1078"/>
      <c r="V166" s="1082">
        <v>42762</v>
      </c>
      <c r="W166" s="1082">
        <v>42762</v>
      </c>
      <c r="X166" s="1076" t="s">
        <v>4872</v>
      </c>
      <c r="Y166" s="1078">
        <v>37975.49</v>
      </c>
      <c r="Z166" s="1076" t="s">
        <v>4869</v>
      </c>
      <c r="AA166" s="1076" t="s">
        <v>4870</v>
      </c>
    </row>
    <row r="167" spans="1:27" ht="89.25">
      <c r="A167" s="314" t="s">
        <v>2771</v>
      </c>
      <c r="B167" s="315" t="s">
        <v>1302</v>
      </c>
      <c r="C167" s="1074" t="s">
        <v>4896</v>
      </c>
      <c r="D167" s="449" t="s">
        <v>362</v>
      </c>
      <c r="E167" s="1075" t="s">
        <v>4866</v>
      </c>
      <c r="F167" s="1075" t="s">
        <v>788</v>
      </c>
      <c r="G167" s="1075" t="s">
        <v>794</v>
      </c>
      <c r="H167" s="1075" t="s">
        <v>4867</v>
      </c>
      <c r="I167" s="1076" t="s">
        <v>4868</v>
      </c>
      <c r="J167" s="1083"/>
      <c r="K167" s="1083"/>
      <c r="L167" s="1083"/>
      <c r="M167" s="1033">
        <v>107195.09</v>
      </c>
      <c r="N167" s="1078">
        <v>19295.11</v>
      </c>
      <c r="O167" s="1079">
        <f t="shared" si="7"/>
        <v>87899.98</v>
      </c>
      <c r="P167" s="1080">
        <f t="shared" si="8"/>
        <v>0.82000005783846996</v>
      </c>
      <c r="Q167" s="1081" t="s">
        <v>4869</v>
      </c>
      <c r="R167" s="1076" t="s">
        <v>4870</v>
      </c>
      <c r="S167" s="1076" t="s">
        <v>4871</v>
      </c>
      <c r="T167" s="1082">
        <v>42751.490453043982</v>
      </c>
      <c r="U167" s="1078"/>
      <c r="V167" s="1082">
        <v>42762</v>
      </c>
      <c r="W167" s="1082">
        <v>42762</v>
      </c>
      <c r="X167" s="1076" t="s">
        <v>4872</v>
      </c>
      <c r="Y167" s="1078">
        <v>19295.11</v>
      </c>
      <c r="Z167" s="1076" t="s">
        <v>4869</v>
      </c>
      <c r="AA167" s="1076" t="s">
        <v>4870</v>
      </c>
    </row>
    <row r="168" spans="1:27" ht="89.25">
      <c r="A168" s="314" t="s">
        <v>2772</v>
      </c>
      <c r="B168" s="315" t="s">
        <v>1310</v>
      </c>
      <c r="C168" s="1086" t="s">
        <v>4897</v>
      </c>
      <c r="D168" s="449" t="s">
        <v>362</v>
      </c>
      <c r="E168" s="1075" t="s">
        <v>4866</v>
      </c>
      <c r="F168" s="1075" t="s">
        <v>788</v>
      </c>
      <c r="G168" s="1075" t="s">
        <v>794</v>
      </c>
      <c r="H168" s="1075" t="s">
        <v>4867</v>
      </c>
      <c r="I168" s="1076" t="s">
        <v>4868</v>
      </c>
      <c r="J168" s="1083"/>
      <c r="K168" s="1083"/>
      <c r="L168" s="1083"/>
      <c r="M168" s="1033">
        <v>105169.73</v>
      </c>
      <c r="N168" s="1078">
        <v>18930.55</v>
      </c>
      <c r="O168" s="1079">
        <f t="shared" si="7"/>
        <v>86239.18</v>
      </c>
      <c r="P168" s="1080">
        <f t="shared" si="8"/>
        <v>0.82000001331181505</v>
      </c>
      <c r="Q168" s="1081" t="s">
        <v>4869</v>
      </c>
      <c r="R168" s="1076" t="s">
        <v>4870</v>
      </c>
      <c r="S168" s="1076" t="s">
        <v>4871</v>
      </c>
      <c r="T168" s="1082">
        <v>42751.490453043982</v>
      </c>
      <c r="U168" s="1078"/>
      <c r="V168" s="1082">
        <v>42762</v>
      </c>
      <c r="W168" s="1082">
        <v>42762</v>
      </c>
      <c r="X168" s="1076" t="s">
        <v>4872</v>
      </c>
      <c r="Y168" s="1078">
        <v>18930.55</v>
      </c>
      <c r="Z168" s="1076" t="s">
        <v>4869</v>
      </c>
      <c r="AA168" s="1076" t="s">
        <v>4870</v>
      </c>
    </row>
    <row r="169" spans="1:27" ht="89.25">
      <c r="A169" s="314" t="s">
        <v>2773</v>
      </c>
      <c r="B169" s="315" t="s">
        <v>1317</v>
      </c>
      <c r="C169" s="1086" t="s">
        <v>4898</v>
      </c>
      <c r="D169" s="449" t="s">
        <v>362</v>
      </c>
      <c r="E169" s="1075" t="s">
        <v>4866</v>
      </c>
      <c r="F169" s="1075" t="s">
        <v>788</v>
      </c>
      <c r="G169" s="1075" t="s">
        <v>794</v>
      </c>
      <c r="H169" s="1075" t="s">
        <v>4867</v>
      </c>
      <c r="I169" s="1076" t="s">
        <v>4868</v>
      </c>
      <c r="J169" s="1083"/>
      <c r="K169" s="1083"/>
      <c r="L169" s="1083"/>
      <c r="M169" s="1033">
        <v>170865.89</v>
      </c>
      <c r="N169" s="1078">
        <v>30755.85</v>
      </c>
      <c r="O169" s="1079">
        <f t="shared" si="7"/>
        <v>140110.04</v>
      </c>
      <c r="P169" s="1080">
        <f t="shared" si="8"/>
        <v>0.82000005969594048</v>
      </c>
      <c r="Q169" s="1081" t="s">
        <v>4869</v>
      </c>
      <c r="R169" s="1076" t="s">
        <v>4870</v>
      </c>
      <c r="S169" s="1076" t="s">
        <v>4871</v>
      </c>
      <c r="T169" s="1082">
        <v>42751.490453043982</v>
      </c>
      <c r="U169" s="1078"/>
      <c r="V169" s="1082">
        <v>42762</v>
      </c>
      <c r="W169" s="1082">
        <v>42762</v>
      </c>
      <c r="X169" s="1076" t="s">
        <v>4872</v>
      </c>
      <c r="Y169" s="1078">
        <v>30755.85</v>
      </c>
      <c r="Z169" s="1076" t="s">
        <v>4869</v>
      </c>
      <c r="AA169" s="1076" t="s">
        <v>4870</v>
      </c>
    </row>
    <row r="170" spans="1:27" ht="89.25">
      <c r="A170" s="314" t="s">
        <v>2774</v>
      </c>
      <c r="B170" s="315" t="s">
        <v>803</v>
      </c>
      <c r="C170" s="1029">
        <v>4217030826</v>
      </c>
      <c r="D170" s="449" t="s">
        <v>362</v>
      </c>
      <c r="E170" s="1075" t="s">
        <v>4866</v>
      </c>
      <c r="F170" s="1075" t="s">
        <v>788</v>
      </c>
      <c r="G170" s="1075" t="s">
        <v>794</v>
      </c>
      <c r="H170" s="1075" t="s">
        <v>4867</v>
      </c>
      <c r="I170" s="1076" t="s">
        <v>4868</v>
      </c>
      <c r="J170" s="1083"/>
      <c r="K170" s="1083"/>
      <c r="L170" s="1083"/>
      <c r="M170" s="1033">
        <v>18298.080000000002</v>
      </c>
      <c r="N170" s="1078">
        <v>3293.65</v>
      </c>
      <c r="O170" s="1079">
        <f t="shared" si="7"/>
        <v>15004.430000000002</v>
      </c>
      <c r="P170" s="1080">
        <f t="shared" si="8"/>
        <v>0.8200002404623874</v>
      </c>
      <c r="Q170" s="1081" t="s">
        <v>4869</v>
      </c>
      <c r="R170" s="1076" t="s">
        <v>4870</v>
      </c>
      <c r="S170" s="1076" t="s">
        <v>4871</v>
      </c>
      <c r="T170" s="1082">
        <v>42751.490453043982</v>
      </c>
      <c r="U170" s="1078"/>
      <c r="V170" s="1082">
        <v>42762</v>
      </c>
      <c r="W170" s="1082">
        <v>42762</v>
      </c>
      <c r="X170" s="1076" t="s">
        <v>4872</v>
      </c>
      <c r="Y170" s="1078">
        <v>3293.65</v>
      </c>
      <c r="Z170" s="1076" t="s">
        <v>4869</v>
      </c>
      <c r="AA170" s="1076" t="s">
        <v>4870</v>
      </c>
    </row>
    <row r="171" spans="1:27" ht="89.25">
      <c r="A171" s="314" t="s">
        <v>2775</v>
      </c>
      <c r="B171" s="315" t="s">
        <v>4899</v>
      </c>
      <c r="C171" s="1029">
        <v>4217029482</v>
      </c>
      <c r="D171" s="449" t="s">
        <v>362</v>
      </c>
      <c r="E171" s="1075" t="s">
        <v>4866</v>
      </c>
      <c r="F171" s="1075" t="s">
        <v>788</v>
      </c>
      <c r="G171" s="1075" t="s">
        <v>794</v>
      </c>
      <c r="H171" s="1075" t="s">
        <v>4867</v>
      </c>
      <c r="I171" s="1076" t="s">
        <v>4868</v>
      </c>
      <c r="J171" s="1083"/>
      <c r="K171" s="1083"/>
      <c r="L171" s="1083"/>
      <c r="M171" s="1033">
        <v>46343.49</v>
      </c>
      <c r="N171" s="1078">
        <v>8341.83</v>
      </c>
      <c r="O171" s="1079">
        <f t="shared" si="7"/>
        <v>38001.659999999996</v>
      </c>
      <c r="P171" s="1080">
        <f t="shared" si="8"/>
        <v>0.81999996115959339</v>
      </c>
      <c r="Q171" s="1081" t="s">
        <v>4869</v>
      </c>
      <c r="R171" s="1076" t="s">
        <v>4870</v>
      </c>
      <c r="S171" s="1076" t="s">
        <v>4871</v>
      </c>
      <c r="T171" s="1082">
        <v>42751.490453043982</v>
      </c>
      <c r="U171" s="1078"/>
      <c r="V171" s="1082">
        <v>42762</v>
      </c>
      <c r="W171" s="1082">
        <v>42762</v>
      </c>
      <c r="X171" s="1076" t="s">
        <v>4872</v>
      </c>
      <c r="Y171" s="1078">
        <v>8341.83</v>
      </c>
      <c r="Z171" s="1076" t="s">
        <v>4869</v>
      </c>
      <c r="AA171" s="1076" t="s">
        <v>4870</v>
      </c>
    </row>
    <row r="172" spans="1:27" ht="89.25">
      <c r="A172" s="314" t="s">
        <v>2776</v>
      </c>
      <c r="B172" s="315" t="s">
        <v>818</v>
      </c>
      <c r="C172" s="1029">
        <v>4217127578</v>
      </c>
      <c r="D172" s="449" t="s">
        <v>362</v>
      </c>
      <c r="E172" s="1075" t="s">
        <v>4866</v>
      </c>
      <c r="F172" s="1075" t="s">
        <v>4900</v>
      </c>
      <c r="G172" s="1075" t="s">
        <v>794</v>
      </c>
      <c r="H172" s="1075" t="s">
        <v>4867</v>
      </c>
      <c r="I172" s="1076" t="s">
        <v>4868</v>
      </c>
      <c r="J172" s="1083"/>
      <c r="K172" s="1083"/>
      <c r="L172" s="1083"/>
      <c r="M172" s="1084">
        <v>57368.91</v>
      </c>
      <c r="N172" s="1078">
        <v>10326.4</v>
      </c>
      <c r="O172" s="1079">
        <f t="shared" si="7"/>
        <v>47042.51</v>
      </c>
      <c r="P172" s="1080">
        <f t="shared" si="8"/>
        <v>0.82000006623796762</v>
      </c>
      <c r="Q172" s="1081" t="s">
        <v>4869</v>
      </c>
      <c r="R172" s="1076" t="s">
        <v>4870</v>
      </c>
      <c r="S172" s="1076" t="s">
        <v>4871</v>
      </c>
      <c r="T172" s="1082">
        <v>42751.490453043982</v>
      </c>
      <c r="U172" s="1078"/>
      <c r="V172" s="1082">
        <v>42762</v>
      </c>
      <c r="W172" s="1082">
        <v>42762</v>
      </c>
      <c r="X172" s="1076" t="s">
        <v>4872</v>
      </c>
      <c r="Y172" s="1078">
        <v>10326.4</v>
      </c>
      <c r="Z172" s="1076" t="s">
        <v>4869</v>
      </c>
      <c r="AA172" s="1076" t="s">
        <v>4870</v>
      </c>
    </row>
    <row r="173" spans="1:27" ht="89.25">
      <c r="A173" s="314" t="s">
        <v>2777</v>
      </c>
      <c r="B173" s="315" t="s">
        <v>4901</v>
      </c>
      <c r="C173" s="1029">
        <v>4217163632</v>
      </c>
      <c r="D173" s="449" t="s">
        <v>362</v>
      </c>
      <c r="E173" s="1075" t="s">
        <v>4866</v>
      </c>
      <c r="F173" s="1075" t="s">
        <v>788</v>
      </c>
      <c r="G173" s="1075" t="s">
        <v>794</v>
      </c>
      <c r="H173" s="1075" t="s">
        <v>4867</v>
      </c>
      <c r="I173" s="1076" t="s">
        <v>4868</v>
      </c>
      <c r="J173" s="1083"/>
      <c r="K173" s="1083"/>
      <c r="L173" s="1083"/>
      <c r="M173" s="1033">
        <v>54870.96</v>
      </c>
      <c r="N173" s="1078">
        <v>6674.46</v>
      </c>
      <c r="O173" s="1079">
        <f t="shared" si="7"/>
        <v>48196.5</v>
      </c>
      <c r="P173" s="1080">
        <f t="shared" si="8"/>
        <v>0.8783607941249798</v>
      </c>
      <c r="Q173" s="1081" t="s">
        <v>4869</v>
      </c>
      <c r="R173" s="1076" t="s">
        <v>4870</v>
      </c>
      <c r="S173" s="1076" t="s">
        <v>4871</v>
      </c>
      <c r="T173" s="1082">
        <v>42751.490453043982</v>
      </c>
      <c r="U173" s="1078"/>
      <c r="V173" s="1082">
        <v>42762</v>
      </c>
      <c r="W173" s="1082">
        <v>42762</v>
      </c>
      <c r="X173" s="1076" t="s">
        <v>4872</v>
      </c>
      <c r="Y173" s="1078">
        <v>6674.46</v>
      </c>
      <c r="Z173" s="1076" t="s">
        <v>4869</v>
      </c>
      <c r="AA173" s="1076" t="s">
        <v>4870</v>
      </c>
    </row>
    <row r="174" spans="1:27" ht="89.25">
      <c r="A174" s="314" t="s">
        <v>2778</v>
      </c>
      <c r="B174" s="315" t="s">
        <v>4902</v>
      </c>
      <c r="C174" s="1029">
        <v>4217030590</v>
      </c>
      <c r="D174" s="449" t="s">
        <v>362</v>
      </c>
      <c r="E174" s="1075" t="s">
        <v>4866</v>
      </c>
      <c r="F174" s="1075" t="s">
        <v>4900</v>
      </c>
      <c r="G174" s="1075" t="s">
        <v>794</v>
      </c>
      <c r="H174" s="1075" t="s">
        <v>4867</v>
      </c>
      <c r="I174" s="1076" t="s">
        <v>4868</v>
      </c>
      <c r="J174" s="1083"/>
      <c r="K174" s="1083"/>
      <c r="L174" s="1083"/>
      <c r="M174" s="1084">
        <v>78488.52</v>
      </c>
      <c r="N174" s="1078">
        <v>14127.93</v>
      </c>
      <c r="O174" s="1079">
        <f t="shared" si="7"/>
        <v>64360.590000000004</v>
      </c>
      <c r="P174" s="1080">
        <f t="shared" si="8"/>
        <v>0.82000004586658026</v>
      </c>
      <c r="Q174" s="1081" t="s">
        <v>4869</v>
      </c>
      <c r="R174" s="1076" t="s">
        <v>4870</v>
      </c>
      <c r="S174" s="1076" t="s">
        <v>4871</v>
      </c>
      <c r="T174" s="1082">
        <v>42751.490453043982</v>
      </c>
      <c r="U174" s="1078"/>
      <c r="V174" s="1082">
        <v>42762</v>
      </c>
      <c r="W174" s="1082">
        <v>42762</v>
      </c>
      <c r="X174" s="1076" t="s">
        <v>4872</v>
      </c>
      <c r="Y174" s="1078">
        <v>14127.93</v>
      </c>
      <c r="Z174" s="1076" t="s">
        <v>4869</v>
      </c>
      <c r="AA174" s="1076" t="s">
        <v>4870</v>
      </c>
    </row>
    <row r="175" spans="1:27" ht="101.25">
      <c r="A175" s="314" t="s">
        <v>2779</v>
      </c>
      <c r="B175" s="315" t="s">
        <v>836</v>
      </c>
      <c r="C175" s="1029">
        <v>4217030960</v>
      </c>
      <c r="D175" s="449" t="s">
        <v>362</v>
      </c>
      <c r="E175" s="1075" t="s">
        <v>4866</v>
      </c>
      <c r="F175" s="1075" t="s">
        <v>788</v>
      </c>
      <c r="G175" s="1075" t="s">
        <v>794</v>
      </c>
      <c r="H175" s="1075" t="s">
        <v>4867</v>
      </c>
      <c r="I175" s="1076" t="s">
        <v>4868</v>
      </c>
      <c r="J175" s="1083"/>
      <c r="K175" s="1083"/>
      <c r="L175" s="1083"/>
      <c r="M175" s="1033">
        <v>28490.07</v>
      </c>
      <c r="N175" s="1078">
        <v>5128.21</v>
      </c>
      <c r="O175" s="1079">
        <f t="shared" si="7"/>
        <v>23361.86</v>
      </c>
      <c r="P175" s="1080">
        <f t="shared" si="8"/>
        <v>0.82000009125986706</v>
      </c>
      <c r="Q175" s="1081" t="s">
        <v>4869</v>
      </c>
      <c r="R175" s="1076" t="s">
        <v>4870</v>
      </c>
      <c r="S175" s="1076" t="s">
        <v>4871</v>
      </c>
      <c r="T175" s="1082">
        <v>42751.490453043982</v>
      </c>
      <c r="U175" s="1078"/>
      <c r="V175" s="1082">
        <v>42762</v>
      </c>
      <c r="W175" s="1082">
        <v>42762</v>
      </c>
      <c r="X175" s="1076" t="s">
        <v>4872</v>
      </c>
      <c r="Y175" s="1078">
        <v>5128.21</v>
      </c>
      <c r="Z175" s="1076" t="s">
        <v>4869</v>
      </c>
      <c r="AA175" s="1076" t="s">
        <v>4870</v>
      </c>
    </row>
    <row r="176" spans="1:27" ht="89.25">
      <c r="A176" s="314" t="s">
        <v>2780</v>
      </c>
      <c r="B176" s="315" t="s">
        <v>4903</v>
      </c>
      <c r="C176" s="1029">
        <v>4217029468</v>
      </c>
      <c r="D176" s="449" t="s">
        <v>362</v>
      </c>
      <c r="E176" s="1075" t="s">
        <v>4866</v>
      </c>
      <c r="F176" s="1075" t="s">
        <v>4900</v>
      </c>
      <c r="G176" s="1075" t="s">
        <v>794</v>
      </c>
      <c r="H176" s="1075" t="s">
        <v>4867</v>
      </c>
      <c r="I176" s="1076" t="s">
        <v>4868</v>
      </c>
      <c r="J176" s="1083"/>
      <c r="K176" s="1083"/>
      <c r="L176" s="1083"/>
      <c r="M176" s="1033">
        <v>26925.65</v>
      </c>
      <c r="N176" s="1078">
        <v>4846.62</v>
      </c>
      <c r="O176" s="1079">
        <f t="shared" si="7"/>
        <v>22079.030000000002</v>
      </c>
      <c r="P176" s="1080">
        <f t="shared" si="8"/>
        <v>0.81999988858207695</v>
      </c>
      <c r="Q176" s="1081" t="s">
        <v>4869</v>
      </c>
      <c r="R176" s="1076" t="s">
        <v>4870</v>
      </c>
      <c r="S176" s="1076" t="s">
        <v>4871</v>
      </c>
      <c r="T176" s="1082">
        <v>42751.490453043982</v>
      </c>
      <c r="U176" s="1078"/>
      <c r="V176" s="1082">
        <v>42762</v>
      </c>
      <c r="W176" s="1082">
        <v>42762</v>
      </c>
      <c r="X176" s="1076" t="s">
        <v>4872</v>
      </c>
      <c r="Y176" s="1078">
        <v>4846.62</v>
      </c>
      <c r="Z176" s="1076" t="s">
        <v>4869</v>
      </c>
      <c r="AA176" s="1076" t="s">
        <v>4870</v>
      </c>
    </row>
    <row r="177" spans="1:27" ht="89.25">
      <c r="A177" s="314" t="s">
        <v>2781</v>
      </c>
      <c r="B177" s="315" t="s">
        <v>4904</v>
      </c>
      <c r="C177" s="1029">
        <v>4217037074</v>
      </c>
      <c r="D177" s="449" t="s">
        <v>362</v>
      </c>
      <c r="E177" s="1075" t="s">
        <v>4866</v>
      </c>
      <c r="F177" s="1075" t="s">
        <v>788</v>
      </c>
      <c r="G177" s="1075" t="s">
        <v>794</v>
      </c>
      <c r="H177" s="1075" t="s">
        <v>4867</v>
      </c>
      <c r="I177" s="1076" t="s">
        <v>4868</v>
      </c>
      <c r="J177" s="1083"/>
      <c r="K177" s="1083"/>
      <c r="L177" s="1083"/>
      <c r="M177" s="1033">
        <v>21871.56</v>
      </c>
      <c r="N177" s="1078">
        <v>3936.88</v>
      </c>
      <c r="O177" s="1079">
        <f t="shared" si="7"/>
        <v>17934.68</v>
      </c>
      <c r="P177" s="1080">
        <f t="shared" si="8"/>
        <v>0.82000003657718057</v>
      </c>
      <c r="Q177" s="1081" t="s">
        <v>4869</v>
      </c>
      <c r="R177" s="1076" t="s">
        <v>4870</v>
      </c>
      <c r="S177" s="1076" t="s">
        <v>4871</v>
      </c>
      <c r="T177" s="1082">
        <v>42751.490453043982</v>
      </c>
      <c r="U177" s="1078"/>
      <c r="V177" s="1082">
        <v>42762</v>
      </c>
      <c r="W177" s="1082">
        <v>42762</v>
      </c>
      <c r="X177" s="1076" t="s">
        <v>4872</v>
      </c>
      <c r="Y177" s="1078">
        <v>3936.88</v>
      </c>
      <c r="Z177" s="1076" t="s">
        <v>4869</v>
      </c>
      <c r="AA177" s="1076" t="s">
        <v>4870</v>
      </c>
    </row>
    <row r="178" spans="1:27" ht="89.25">
      <c r="A178" s="314" t="s">
        <v>2782</v>
      </c>
      <c r="B178" s="315" t="s">
        <v>4905</v>
      </c>
      <c r="C178" s="1029">
        <v>4217032090</v>
      </c>
      <c r="D178" s="449" t="s">
        <v>362</v>
      </c>
      <c r="E178" s="1075" t="s">
        <v>4866</v>
      </c>
      <c r="F178" s="1075" t="s">
        <v>4900</v>
      </c>
      <c r="G178" s="1075" t="s">
        <v>794</v>
      </c>
      <c r="H178" s="1075" t="s">
        <v>4867</v>
      </c>
      <c r="I178" s="1076" t="s">
        <v>4868</v>
      </c>
      <c r="J178" s="1083"/>
      <c r="K178" s="1083"/>
      <c r="L178" s="1083"/>
      <c r="M178" s="1084">
        <v>43068</v>
      </c>
      <c r="N178" s="1078">
        <v>7752.24</v>
      </c>
      <c r="O178" s="1079">
        <f t="shared" si="7"/>
        <v>35315.760000000002</v>
      </c>
      <c r="P178" s="1080">
        <f t="shared" si="8"/>
        <v>0.82</v>
      </c>
      <c r="Q178" s="1081" t="s">
        <v>4869</v>
      </c>
      <c r="R178" s="1076" t="s">
        <v>4870</v>
      </c>
      <c r="S178" s="1076" t="s">
        <v>4871</v>
      </c>
      <c r="T178" s="1082">
        <v>42751.490453043982</v>
      </c>
      <c r="U178" s="1078"/>
      <c r="V178" s="1082">
        <v>42762</v>
      </c>
      <c r="W178" s="1082">
        <v>42762</v>
      </c>
      <c r="X178" s="1076" t="s">
        <v>4872</v>
      </c>
      <c r="Y178" s="1078">
        <v>7752.24</v>
      </c>
      <c r="Z178" s="1076" t="s">
        <v>4869</v>
      </c>
      <c r="AA178" s="1076" t="s">
        <v>4870</v>
      </c>
    </row>
    <row r="179" spans="1:27" ht="89.25">
      <c r="A179" s="314" t="s">
        <v>2783</v>
      </c>
      <c r="B179" s="315" t="s">
        <v>876</v>
      </c>
      <c r="C179" s="1029">
        <v>4217160737</v>
      </c>
      <c r="D179" s="449" t="s">
        <v>362</v>
      </c>
      <c r="E179" s="1075" t="s">
        <v>4866</v>
      </c>
      <c r="F179" s="1075" t="s">
        <v>4900</v>
      </c>
      <c r="G179" s="1075" t="s">
        <v>794</v>
      </c>
      <c r="H179" s="1075" t="s">
        <v>4867</v>
      </c>
      <c r="I179" s="1076" t="s">
        <v>4868</v>
      </c>
      <c r="J179" s="1083"/>
      <c r="K179" s="1083"/>
      <c r="L179" s="1083"/>
      <c r="M179" s="1084">
        <v>28387.63</v>
      </c>
      <c r="N179" s="1078">
        <v>5109.7700000000004</v>
      </c>
      <c r="O179" s="1079">
        <f t="shared" si="7"/>
        <v>23277.86</v>
      </c>
      <c r="P179" s="1080">
        <f t="shared" si="8"/>
        <v>0.82000011977047749</v>
      </c>
      <c r="Q179" s="1081" t="s">
        <v>4869</v>
      </c>
      <c r="R179" s="1076" t="s">
        <v>4870</v>
      </c>
      <c r="S179" s="1076" t="s">
        <v>4871</v>
      </c>
      <c r="T179" s="1082">
        <v>42751.490453043982</v>
      </c>
      <c r="U179" s="1078"/>
      <c r="V179" s="1082">
        <v>42762</v>
      </c>
      <c r="W179" s="1082">
        <v>42762</v>
      </c>
      <c r="X179" s="1076" t="s">
        <v>4872</v>
      </c>
      <c r="Y179" s="1078">
        <v>5109.7700000000004</v>
      </c>
      <c r="Z179" s="1076" t="s">
        <v>4869</v>
      </c>
      <c r="AA179" s="1076" t="s">
        <v>4870</v>
      </c>
    </row>
    <row r="180" spans="1:27" ht="89.25">
      <c r="A180" s="314" t="s">
        <v>2784</v>
      </c>
      <c r="B180" s="315" t="s">
        <v>882</v>
      </c>
      <c r="C180" s="1029">
        <v>4217031322</v>
      </c>
      <c r="D180" s="449" t="s">
        <v>362</v>
      </c>
      <c r="E180" s="1075" t="s">
        <v>4866</v>
      </c>
      <c r="F180" s="1075" t="s">
        <v>788</v>
      </c>
      <c r="G180" s="1075" t="s">
        <v>794</v>
      </c>
      <c r="H180" s="1075" t="s">
        <v>4867</v>
      </c>
      <c r="I180" s="1076" t="s">
        <v>4868</v>
      </c>
      <c r="J180" s="1083"/>
      <c r="K180" s="1083"/>
      <c r="L180" s="1083"/>
      <c r="M180" s="1033">
        <v>14712.96</v>
      </c>
      <c r="N180" s="1078">
        <v>2648.33</v>
      </c>
      <c r="O180" s="1079">
        <f t="shared" si="7"/>
        <v>12064.63</v>
      </c>
      <c r="P180" s="1080">
        <f t="shared" si="8"/>
        <v>0.82000019030840832</v>
      </c>
      <c r="Q180" s="1081" t="s">
        <v>4869</v>
      </c>
      <c r="R180" s="1076" t="s">
        <v>4870</v>
      </c>
      <c r="S180" s="1076" t="s">
        <v>4871</v>
      </c>
      <c r="T180" s="1082">
        <v>42751.490453043982</v>
      </c>
      <c r="U180" s="1078"/>
      <c r="V180" s="1082">
        <v>42762</v>
      </c>
      <c r="W180" s="1082">
        <v>42762</v>
      </c>
      <c r="X180" s="1076" t="s">
        <v>4872</v>
      </c>
      <c r="Y180" s="1078">
        <v>2648.33</v>
      </c>
      <c r="Z180" s="1076" t="s">
        <v>4869</v>
      </c>
      <c r="AA180" s="1076" t="s">
        <v>4870</v>
      </c>
    </row>
    <row r="181" spans="1:27" ht="89.25">
      <c r="A181" s="314" t="s">
        <v>2785</v>
      </c>
      <c r="B181" s="315" t="s">
        <v>4906</v>
      </c>
      <c r="C181" s="1029">
        <v>4217035077</v>
      </c>
      <c r="D181" s="449" t="s">
        <v>362</v>
      </c>
      <c r="E181" s="1075" t="s">
        <v>4866</v>
      </c>
      <c r="F181" s="1075" t="s">
        <v>4900</v>
      </c>
      <c r="G181" s="1075" t="s">
        <v>794</v>
      </c>
      <c r="H181" s="1075" t="s">
        <v>4867</v>
      </c>
      <c r="I181" s="1076" t="s">
        <v>4868</v>
      </c>
      <c r="J181" s="1083"/>
      <c r="K181" s="1083"/>
      <c r="L181" s="1083"/>
      <c r="M181" s="1084">
        <v>19462.080000000002</v>
      </c>
      <c r="N181" s="1078">
        <v>3503.17</v>
      </c>
      <c r="O181" s="1079">
        <f t="shared" si="7"/>
        <v>15958.910000000002</v>
      </c>
      <c r="P181" s="1080">
        <f t="shared" si="8"/>
        <v>0.82000022608066558</v>
      </c>
      <c r="Q181" s="1081" t="s">
        <v>4869</v>
      </c>
      <c r="R181" s="1076" t="s">
        <v>4870</v>
      </c>
      <c r="S181" s="1076" t="s">
        <v>4871</v>
      </c>
      <c r="T181" s="1082">
        <v>42751.490453043982</v>
      </c>
      <c r="U181" s="1078"/>
      <c r="V181" s="1082">
        <v>42762</v>
      </c>
      <c r="W181" s="1082">
        <v>42762</v>
      </c>
      <c r="X181" s="1076" t="s">
        <v>4872</v>
      </c>
      <c r="Y181" s="1078">
        <v>3503.17</v>
      </c>
      <c r="Z181" s="1076" t="s">
        <v>4869</v>
      </c>
      <c r="AA181" s="1076" t="s">
        <v>4870</v>
      </c>
    </row>
    <row r="182" spans="1:27" ht="89.25">
      <c r="A182" s="314" t="s">
        <v>2786</v>
      </c>
      <c r="B182" s="315" t="s">
        <v>4907</v>
      </c>
      <c r="C182" s="1029">
        <v>4217030978</v>
      </c>
      <c r="D182" s="449" t="s">
        <v>362</v>
      </c>
      <c r="E182" s="1075" t="s">
        <v>4866</v>
      </c>
      <c r="F182" s="1075" t="s">
        <v>788</v>
      </c>
      <c r="G182" s="1075" t="s">
        <v>794</v>
      </c>
      <c r="H182" s="1075" t="s">
        <v>4867</v>
      </c>
      <c r="I182" s="1076" t="s">
        <v>4868</v>
      </c>
      <c r="J182" s="1083"/>
      <c r="K182" s="1083"/>
      <c r="L182" s="1083"/>
      <c r="M182" s="1033">
        <v>28564.560000000001</v>
      </c>
      <c r="N182" s="1078">
        <v>5141.62</v>
      </c>
      <c r="O182" s="1079">
        <f t="shared" si="7"/>
        <v>23422.940000000002</v>
      </c>
      <c r="P182" s="1080">
        <f t="shared" si="8"/>
        <v>0.82000002800673288</v>
      </c>
      <c r="Q182" s="1081" t="s">
        <v>4869</v>
      </c>
      <c r="R182" s="1076" t="s">
        <v>4870</v>
      </c>
      <c r="S182" s="1076" t="s">
        <v>4871</v>
      </c>
      <c r="T182" s="1082">
        <v>42751.490453043982</v>
      </c>
      <c r="U182" s="1078"/>
      <c r="V182" s="1082">
        <v>42762</v>
      </c>
      <c r="W182" s="1082">
        <v>42762</v>
      </c>
      <c r="X182" s="1076" t="s">
        <v>4872</v>
      </c>
      <c r="Y182" s="1078">
        <v>5141.62</v>
      </c>
      <c r="Z182" s="1076" t="s">
        <v>4869</v>
      </c>
      <c r="AA182" s="1076" t="s">
        <v>4870</v>
      </c>
    </row>
    <row r="183" spans="1:27" ht="89.25">
      <c r="A183" s="314" t="s">
        <v>2787</v>
      </c>
      <c r="B183" s="315" t="s">
        <v>910</v>
      </c>
      <c r="C183" s="1029">
        <v>4217030985</v>
      </c>
      <c r="D183" s="449" t="s">
        <v>362</v>
      </c>
      <c r="E183" s="1075" t="s">
        <v>4866</v>
      </c>
      <c r="F183" s="1075" t="s">
        <v>788</v>
      </c>
      <c r="G183" s="1075" t="s">
        <v>794</v>
      </c>
      <c r="H183" s="1075" t="s">
        <v>4867</v>
      </c>
      <c r="I183" s="1076" t="s">
        <v>4868</v>
      </c>
      <c r="J183" s="1083"/>
      <c r="K183" s="1083"/>
      <c r="L183" s="1083"/>
      <c r="M183" s="1033">
        <v>22148.59</v>
      </c>
      <c r="N183" s="1078">
        <v>3986.74</v>
      </c>
      <c r="O183" s="1079">
        <f t="shared" si="7"/>
        <v>18161.849999999999</v>
      </c>
      <c r="P183" s="1080">
        <f t="shared" si="8"/>
        <v>0.82000027992752589</v>
      </c>
      <c r="Q183" s="1081" t="s">
        <v>4869</v>
      </c>
      <c r="R183" s="1076" t="s">
        <v>4870</v>
      </c>
      <c r="S183" s="1076" t="s">
        <v>4871</v>
      </c>
      <c r="T183" s="1082">
        <v>42751.490453043982</v>
      </c>
      <c r="U183" s="1078"/>
      <c r="V183" s="1082">
        <v>42762</v>
      </c>
      <c r="W183" s="1082">
        <v>42762</v>
      </c>
      <c r="X183" s="1076" t="s">
        <v>4872</v>
      </c>
      <c r="Y183" s="1078">
        <v>3986.74</v>
      </c>
      <c r="Z183" s="1076" t="s">
        <v>4869</v>
      </c>
      <c r="AA183" s="1076" t="s">
        <v>4870</v>
      </c>
    </row>
    <row r="184" spans="1:27" ht="89.25">
      <c r="A184" s="314" t="s">
        <v>2788</v>
      </c>
      <c r="B184" s="315" t="s">
        <v>4908</v>
      </c>
      <c r="C184" s="1029">
        <v>4217031001</v>
      </c>
      <c r="D184" s="449" t="s">
        <v>362</v>
      </c>
      <c r="E184" s="1075" t="s">
        <v>4866</v>
      </c>
      <c r="F184" s="1075" t="s">
        <v>788</v>
      </c>
      <c r="G184" s="1075" t="s">
        <v>794</v>
      </c>
      <c r="H184" s="1075" t="s">
        <v>4867</v>
      </c>
      <c r="I184" s="1076" t="s">
        <v>4868</v>
      </c>
      <c r="J184" s="1083"/>
      <c r="K184" s="1083"/>
      <c r="L184" s="1083"/>
      <c r="M184" s="1084">
        <v>34156.410000000003</v>
      </c>
      <c r="N184" s="1078">
        <v>9350.4599999999991</v>
      </c>
      <c r="O184" s="1079">
        <f t="shared" si="7"/>
        <v>24805.950000000004</v>
      </c>
      <c r="P184" s="1080">
        <f t="shared" si="8"/>
        <v>0.72624582033064955</v>
      </c>
      <c r="Q184" s="1081" t="s">
        <v>4869</v>
      </c>
      <c r="R184" s="1076" t="s">
        <v>4870</v>
      </c>
      <c r="S184" s="1076" t="s">
        <v>4871</v>
      </c>
      <c r="T184" s="1082">
        <v>42751.490453043982</v>
      </c>
      <c r="U184" s="1078"/>
      <c r="V184" s="1082">
        <v>42762</v>
      </c>
      <c r="W184" s="1082">
        <v>42762</v>
      </c>
      <c r="X184" s="1076" t="s">
        <v>4872</v>
      </c>
      <c r="Y184" s="1078">
        <v>9350.4599999999991</v>
      </c>
      <c r="Z184" s="1076" t="s">
        <v>4869</v>
      </c>
      <c r="AA184" s="1076" t="s">
        <v>4870</v>
      </c>
    </row>
    <row r="185" spans="1:27" ht="89.25">
      <c r="A185" s="314" t="s">
        <v>2789</v>
      </c>
      <c r="B185" s="315" t="s">
        <v>931</v>
      </c>
      <c r="C185" s="1029">
        <v>4217032485</v>
      </c>
      <c r="D185" s="449" t="s">
        <v>362</v>
      </c>
      <c r="E185" s="1075" t="s">
        <v>4866</v>
      </c>
      <c r="F185" s="1075" t="s">
        <v>4900</v>
      </c>
      <c r="G185" s="1075" t="s">
        <v>794</v>
      </c>
      <c r="H185" s="1075" t="s">
        <v>4867</v>
      </c>
      <c r="I185" s="1076" t="s">
        <v>4868</v>
      </c>
      <c r="J185" s="1083"/>
      <c r="K185" s="1083"/>
      <c r="L185" s="1083"/>
      <c r="M185" s="1084">
        <v>36354.050000000003</v>
      </c>
      <c r="N185" s="1078">
        <v>6543.73</v>
      </c>
      <c r="O185" s="1079">
        <f t="shared" si="7"/>
        <v>29810.320000000003</v>
      </c>
      <c r="P185" s="1080">
        <f t="shared" si="8"/>
        <v>0.81999997249274836</v>
      </c>
      <c r="Q185" s="1081" t="s">
        <v>4869</v>
      </c>
      <c r="R185" s="1076" t="s">
        <v>4870</v>
      </c>
      <c r="S185" s="1076" t="s">
        <v>4871</v>
      </c>
      <c r="T185" s="1082">
        <v>42751.490453043982</v>
      </c>
      <c r="U185" s="1078"/>
      <c r="V185" s="1082">
        <v>42762</v>
      </c>
      <c r="W185" s="1082">
        <v>42762</v>
      </c>
      <c r="X185" s="1076" t="s">
        <v>4872</v>
      </c>
      <c r="Y185" s="1078">
        <v>6543.73</v>
      </c>
      <c r="Z185" s="1076" t="s">
        <v>4869</v>
      </c>
      <c r="AA185" s="1076" t="s">
        <v>4870</v>
      </c>
    </row>
    <row r="186" spans="1:27" ht="89.25">
      <c r="A186" s="314" t="s">
        <v>2790</v>
      </c>
      <c r="B186" s="315" t="s">
        <v>945</v>
      </c>
      <c r="C186" s="1029">
        <v>4217031516</v>
      </c>
      <c r="D186" s="449" t="s">
        <v>362</v>
      </c>
      <c r="E186" s="1075" t="s">
        <v>4866</v>
      </c>
      <c r="F186" s="1075" t="s">
        <v>788</v>
      </c>
      <c r="G186" s="1075" t="s">
        <v>794</v>
      </c>
      <c r="H186" s="1075" t="s">
        <v>4867</v>
      </c>
      <c r="I186" s="1076" t="s">
        <v>4868</v>
      </c>
      <c r="J186" s="1083"/>
      <c r="K186" s="1083"/>
      <c r="L186" s="1083"/>
      <c r="M186" s="1033">
        <v>21347.759999999998</v>
      </c>
      <c r="N186" s="1078">
        <v>3842.6</v>
      </c>
      <c r="O186" s="1079">
        <f t="shared" si="7"/>
        <v>17505.16</v>
      </c>
      <c r="P186" s="1080">
        <f t="shared" si="8"/>
        <v>0.819999850101369</v>
      </c>
      <c r="Q186" s="1081" t="s">
        <v>4869</v>
      </c>
      <c r="R186" s="1076" t="s">
        <v>4870</v>
      </c>
      <c r="S186" s="1076" t="s">
        <v>4871</v>
      </c>
      <c r="T186" s="1082">
        <v>42751.490453043982</v>
      </c>
      <c r="U186" s="1078"/>
      <c r="V186" s="1082">
        <v>42762</v>
      </c>
      <c r="W186" s="1082">
        <v>42762</v>
      </c>
      <c r="X186" s="1076" t="s">
        <v>4872</v>
      </c>
      <c r="Y186" s="1078">
        <v>3842.6</v>
      </c>
      <c r="Z186" s="1076" t="s">
        <v>4869</v>
      </c>
      <c r="AA186" s="1076" t="s">
        <v>4870</v>
      </c>
    </row>
    <row r="187" spans="1:27" ht="89.25">
      <c r="A187" s="314" t="s">
        <v>2791</v>
      </c>
      <c r="B187" s="315" t="s">
        <v>952</v>
      </c>
      <c r="C187" s="1029">
        <v>4217029443</v>
      </c>
      <c r="D187" s="449" t="s">
        <v>362</v>
      </c>
      <c r="E187" s="1075" t="s">
        <v>4866</v>
      </c>
      <c r="F187" s="1075" t="s">
        <v>788</v>
      </c>
      <c r="G187" s="1075" t="s">
        <v>794</v>
      </c>
      <c r="H187" s="1075" t="s">
        <v>4867</v>
      </c>
      <c r="I187" s="1076" t="s">
        <v>4868</v>
      </c>
      <c r="J187" s="1083"/>
      <c r="K187" s="1083"/>
      <c r="L187" s="1083"/>
      <c r="M187" s="1033">
        <v>24178.61</v>
      </c>
      <c r="N187" s="1078">
        <v>4352.1499999999996</v>
      </c>
      <c r="O187" s="1079">
        <f t="shared" si="7"/>
        <v>19826.46</v>
      </c>
      <c r="P187" s="1080">
        <f t="shared" si="8"/>
        <v>0.8199999917282258</v>
      </c>
      <c r="Q187" s="1081" t="s">
        <v>4869</v>
      </c>
      <c r="R187" s="1076" t="s">
        <v>4870</v>
      </c>
      <c r="S187" s="1076" t="s">
        <v>4871</v>
      </c>
      <c r="T187" s="1082">
        <v>42751.490453043982</v>
      </c>
      <c r="U187" s="1078"/>
      <c r="V187" s="1082">
        <v>42762</v>
      </c>
      <c r="W187" s="1082">
        <v>42762</v>
      </c>
      <c r="X187" s="1076" t="s">
        <v>4872</v>
      </c>
      <c r="Y187" s="1078">
        <v>4352.1499999999996</v>
      </c>
      <c r="Z187" s="1076" t="s">
        <v>4869</v>
      </c>
      <c r="AA187" s="1076" t="s">
        <v>4870</v>
      </c>
    </row>
    <row r="188" spans="1:27" ht="89.25">
      <c r="A188" s="314" t="s">
        <v>2792</v>
      </c>
      <c r="B188" s="315" t="s">
        <v>959</v>
      </c>
      <c r="C188" s="1029">
        <v>4217029524</v>
      </c>
      <c r="D188" s="449" t="s">
        <v>362</v>
      </c>
      <c r="E188" s="1075" t="s">
        <v>4866</v>
      </c>
      <c r="F188" s="1075" t="s">
        <v>788</v>
      </c>
      <c r="G188" s="1075" t="s">
        <v>794</v>
      </c>
      <c r="H188" s="1075" t="s">
        <v>4867</v>
      </c>
      <c r="I188" s="1076" t="s">
        <v>4868</v>
      </c>
      <c r="J188" s="1083"/>
      <c r="K188" s="1083"/>
      <c r="L188" s="1083"/>
      <c r="M188" s="1033">
        <v>16323.93</v>
      </c>
      <c r="N188" s="1078">
        <v>2938.31</v>
      </c>
      <c r="O188" s="1079">
        <f t="shared" si="7"/>
        <v>13385.62</v>
      </c>
      <c r="P188" s="1080">
        <f t="shared" si="8"/>
        <v>0.8199998407246295</v>
      </c>
      <c r="Q188" s="1081" t="s">
        <v>4869</v>
      </c>
      <c r="R188" s="1076" t="s">
        <v>4870</v>
      </c>
      <c r="S188" s="1076" t="s">
        <v>4871</v>
      </c>
      <c r="T188" s="1082">
        <v>42751.490453043982</v>
      </c>
      <c r="U188" s="1078"/>
      <c r="V188" s="1082">
        <v>42762</v>
      </c>
      <c r="W188" s="1082">
        <v>42762</v>
      </c>
      <c r="X188" s="1076" t="s">
        <v>4872</v>
      </c>
      <c r="Y188" s="1078">
        <v>2938.31</v>
      </c>
      <c r="Z188" s="1076" t="s">
        <v>4869</v>
      </c>
      <c r="AA188" s="1076" t="s">
        <v>4870</v>
      </c>
    </row>
    <row r="189" spans="1:27" ht="89.25">
      <c r="A189" s="314" t="s">
        <v>2793</v>
      </c>
      <c r="B189" s="315" t="s">
        <v>4909</v>
      </c>
      <c r="C189" s="1029">
        <v>4217031019</v>
      </c>
      <c r="D189" s="449" t="s">
        <v>362</v>
      </c>
      <c r="E189" s="1075" t="s">
        <v>4866</v>
      </c>
      <c r="F189" s="1075" t="s">
        <v>788</v>
      </c>
      <c r="G189" s="1075" t="s">
        <v>794</v>
      </c>
      <c r="H189" s="1075" t="s">
        <v>4867</v>
      </c>
      <c r="I189" s="1076" t="s">
        <v>4868</v>
      </c>
      <c r="J189" s="1083"/>
      <c r="K189" s="1083"/>
      <c r="L189" s="1083"/>
      <c r="M189" s="1033">
        <v>24863.040000000001</v>
      </c>
      <c r="N189" s="1078">
        <v>4475.3500000000004</v>
      </c>
      <c r="O189" s="1079">
        <f t="shared" si="7"/>
        <v>20387.690000000002</v>
      </c>
      <c r="P189" s="1080">
        <f t="shared" si="8"/>
        <v>0.81999988738303931</v>
      </c>
      <c r="Q189" s="1081" t="s">
        <v>4869</v>
      </c>
      <c r="R189" s="1076" t="s">
        <v>4870</v>
      </c>
      <c r="S189" s="1076" t="s">
        <v>4871</v>
      </c>
      <c r="T189" s="1082">
        <v>42751.490453043982</v>
      </c>
      <c r="U189" s="1078"/>
      <c r="V189" s="1082">
        <v>42762</v>
      </c>
      <c r="W189" s="1082">
        <v>42762</v>
      </c>
      <c r="X189" s="1076" t="s">
        <v>4872</v>
      </c>
      <c r="Y189" s="1078">
        <v>4475.3500000000004</v>
      </c>
      <c r="Z189" s="1076" t="s">
        <v>4869</v>
      </c>
      <c r="AA189" s="1076" t="s">
        <v>4870</v>
      </c>
    </row>
    <row r="190" spans="1:27" ht="89.25">
      <c r="A190" s="314" t="s">
        <v>2794</v>
      </c>
      <c r="B190" s="315" t="s">
        <v>980</v>
      </c>
      <c r="C190" s="1029">
        <v>4217031026</v>
      </c>
      <c r="D190" s="449" t="s">
        <v>362</v>
      </c>
      <c r="E190" s="1075" t="s">
        <v>4866</v>
      </c>
      <c r="F190" s="1075" t="s">
        <v>788</v>
      </c>
      <c r="G190" s="1075" t="s">
        <v>794</v>
      </c>
      <c r="H190" s="1075" t="s">
        <v>4867</v>
      </c>
      <c r="I190" s="1076" t="s">
        <v>4868</v>
      </c>
      <c r="J190" s="1083"/>
      <c r="K190" s="1083"/>
      <c r="L190" s="1083"/>
      <c r="M190" s="1033">
        <v>19199.009999999998</v>
      </c>
      <c r="N190" s="1078">
        <v>3455.82</v>
      </c>
      <c r="O190" s="1079">
        <f t="shared" si="7"/>
        <v>15743.189999999999</v>
      </c>
      <c r="P190" s="1080">
        <f t="shared" si="8"/>
        <v>0.82000009375483418</v>
      </c>
      <c r="Q190" s="1081" t="s">
        <v>4869</v>
      </c>
      <c r="R190" s="1076" t="s">
        <v>4870</v>
      </c>
      <c r="S190" s="1076" t="s">
        <v>4871</v>
      </c>
      <c r="T190" s="1082">
        <v>42751.490453043982</v>
      </c>
      <c r="U190" s="1078"/>
      <c r="V190" s="1082">
        <v>42762</v>
      </c>
      <c r="W190" s="1082">
        <v>42762</v>
      </c>
      <c r="X190" s="1076" t="s">
        <v>4872</v>
      </c>
      <c r="Y190" s="1078">
        <v>3455.82</v>
      </c>
      <c r="Z190" s="1076" t="s">
        <v>4869</v>
      </c>
      <c r="AA190" s="1076" t="s">
        <v>4870</v>
      </c>
    </row>
    <row r="191" spans="1:27" ht="89.25">
      <c r="A191" s="314" t="s">
        <v>2795</v>
      </c>
      <c r="B191" s="315" t="s">
        <v>987</v>
      </c>
      <c r="C191" s="1029">
        <v>4217084395</v>
      </c>
      <c r="D191" s="449" t="s">
        <v>362</v>
      </c>
      <c r="E191" s="1075" t="s">
        <v>4866</v>
      </c>
      <c r="F191" s="1075" t="s">
        <v>788</v>
      </c>
      <c r="G191" s="1075" t="s">
        <v>794</v>
      </c>
      <c r="H191" s="1075" t="s">
        <v>4867</v>
      </c>
      <c r="I191" s="1076" t="s">
        <v>4868</v>
      </c>
      <c r="J191" s="1083"/>
      <c r="K191" s="1083"/>
      <c r="L191" s="1083"/>
      <c r="M191" s="1087">
        <v>22116</v>
      </c>
      <c r="N191" s="1078">
        <v>3980.88</v>
      </c>
      <c r="O191" s="1079">
        <f t="shared" si="7"/>
        <v>18135.12</v>
      </c>
      <c r="P191" s="1080">
        <f t="shared" si="8"/>
        <v>0.82</v>
      </c>
      <c r="Q191" s="1081" t="s">
        <v>4869</v>
      </c>
      <c r="R191" s="1076" t="s">
        <v>4870</v>
      </c>
      <c r="S191" s="1076" t="s">
        <v>4871</v>
      </c>
      <c r="T191" s="1082">
        <v>42751.490453043982</v>
      </c>
      <c r="U191" s="1078"/>
      <c r="V191" s="1082">
        <v>42762</v>
      </c>
      <c r="W191" s="1082">
        <v>42762</v>
      </c>
      <c r="X191" s="1076" t="s">
        <v>4872</v>
      </c>
      <c r="Y191" s="1078">
        <v>3980.88</v>
      </c>
      <c r="Z191" s="1076" t="s">
        <v>4869</v>
      </c>
      <c r="AA191" s="1076" t="s">
        <v>4870</v>
      </c>
    </row>
    <row r="192" spans="1:27" ht="89.25">
      <c r="A192" s="314" t="s">
        <v>2796</v>
      </c>
      <c r="B192" s="315" t="s">
        <v>993</v>
      </c>
      <c r="C192" s="1029">
        <v>4217031107</v>
      </c>
      <c r="D192" s="449" t="s">
        <v>362</v>
      </c>
      <c r="E192" s="1075" t="s">
        <v>4866</v>
      </c>
      <c r="F192" s="1075" t="s">
        <v>788</v>
      </c>
      <c r="G192" s="1075" t="s">
        <v>794</v>
      </c>
      <c r="H192" s="1075" t="s">
        <v>4867</v>
      </c>
      <c r="I192" s="1076" t="s">
        <v>4868</v>
      </c>
      <c r="J192" s="1083"/>
      <c r="K192" s="1083"/>
      <c r="L192" s="1083"/>
      <c r="M192" s="1033">
        <v>28508.69</v>
      </c>
      <c r="N192" s="1078">
        <v>5131.5600000000004</v>
      </c>
      <c r="O192" s="1079">
        <f t="shared" si="7"/>
        <v>23377.129999999997</v>
      </c>
      <c r="P192" s="1080">
        <f t="shared" si="8"/>
        <v>0.82000014732350024</v>
      </c>
      <c r="Q192" s="1081" t="s">
        <v>4869</v>
      </c>
      <c r="R192" s="1076" t="s">
        <v>4870</v>
      </c>
      <c r="S192" s="1076" t="s">
        <v>4871</v>
      </c>
      <c r="T192" s="1082">
        <v>42751.490453043982</v>
      </c>
      <c r="U192" s="1078"/>
      <c r="V192" s="1082">
        <v>42762</v>
      </c>
      <c r="W192" s="1082">
        <v>42762</v>
      </c>
      <c r="X192" s="1076" t="s">
        <v>4872</v>
      </c>
      <c r="Y192" s="1078">
        <v>5131.5600000000004</v>
      </c>
      <c r="Z192" s="1076" t="s">
        <v>4869</v>
      </c>
      <c r="AA192" s="1076" t="s">
        <v>4870</v>
      </c>
    </row>
    <row r="193" spans="1:27" ht="89.25">
      <c r="A193" s="314" t="s">
        <v>2797</v>
      </c>
      <c r="B193" s="315" t="s">
        <v>1000</v>
      </c>
      <c r="C193" s="1029">
        <v>4217023434</v>
      </c>
      <c r="D193" s="449" t="s">
        <v>362</v>
      </c>
      <c r="E193" s="1075" t="s">
        <v>4866</v>
      </c>
      <c r="F193" s="1075" t="s">
        <v>788</v>
      </c>
      <c r="G193" s="1075" t="s">
        <v>794</v>
      </c>
      <c r="H193" s="1075" t="s">
        <v>4867</v>
      </c>
      <c r="I193" s="1076" t="s">
        <v>4868</v>
      </c>
      <c r="J193" s="1083"/>
      <c r="K193" s="1083"/>
      <c r="L193" s="1083"/>
      <c r="M193" s="1033">
        <v>20509.68</v>
      </c>
      <c r="N193" s="1078">
        <v>3691.74</v>
      </c>
      <c r="O193" s="1079">
        <f t="shared" si="7"/>
        <v>16817.940000000002</v>
      </c>
      <c r="P193" s="1080">
        <f t="shared" si="8"/>
        <v>0.82000011701791553</v>
      </c>
      <c r="Q193" s="1081" t="s">
        <v>4869</v>
      </c>
      <c r="R193" s="1076" t="s">
        <v>4870</v>
      </c>
      <c r="S193" s="1076" t="s">
        <v>4871</v>
      </c>
      <c r="T193" s="1082">
        <v>42751.490453043982</v>
      </c>
      <c r="U193" s="1078"/>
      <c r="V193" s="1082">
        <v>42762</v>
      </c>
      <c r="W193" s="1082">
        <v>42762</v>
      </c>
      <c r="X193" s="1076" t="s">
        <v>4872</v>
      </c>
      <c r="Y193" s="1078">
        <v>3691.74</v>
      </c>
      <c r="Z193" s="1076" t="s">
        <v>4869</v>
      </c>
      <c r="AA193" s="1076" t="s">
        <v>4870</v>
      </c>
    </row>
    <row r="194" spans="1:27" ht="89.25">
      <c r="A194" s="314" t="s">
        <v>2798</v>
      </c>
      <c r="B194" s="315" t="s">
        <v>1007</v>
      </c>
      <c r="C194" s="1029">
        <v>4217031114</v>
      </c>
      <c r="D194" s="449" t="s">
        <v>362</v>
      </c>
      <c r="E194" s="1075" t="s">
        <v>4866</v>
      </c>
      <c r="F194" s="1075" t="s">
        <v>788</v>
      </c>
      <c r="G194" s="1075" t="s">
        <v>794</v>
      </c>
      <c r="H194" s="1075" t="s">
        <v>4867</v>
      </c>
      <c r="I194" s="1076" t="s">
        <v>4868</v>
      </c>
      <c r="J194" s="1083"/>
      <c r="K194" s="1083"/>
      <c r="L194" s="1083"/>
      <c r="M194" s="1033">
        <v>28320.12</v>
      </c>
      <c r="N194" s="1078">
        <v>5097.62</v>
      </c>
      <c r="O194" s="1079">
        <f t="shared" si="7"/>
        <v>23222.5</v>
      </c>
      <c r="P194" s="1080">
        <f t="shared" si="8"/>
        <v>0.82000005649693575</v>
      </c>
      <c r="Q194" s="1081" t="s">
        <v>4869</v>
      </c>
      <c r="R194" s="1076" t="s">
        <v>4870</v>
      </c>
      <c r="S194" s="1076" t="s">
        <v>4871</v>
      </c>
      <c r="T194" s="1082">
        <v>42751.490453043982</v>
      </c>
      <c r="U194" s="1078"/>
      <c r="V194" s="1082">
        <v>42762</v>
      </c>
      <c r="W194" s="1082">
        <v>42762</v>
      </c>
      <c r="X194" s="1076" t="s">
        <v>4872</v>
      </c>
      <c r="Y194" s="1078">
        <v>5097.62</v>
      </c>
      <c r="Z194" s="1076" t="s">
        <v>4869</v>
      </c>
      <c r="AA194" s="1076" t="s">
        <v>4870</v>
      </c>
    </row>
    <row r="195" spans="1:27" ht="89.25">
      <c r="A195" s="314" t="s">
        <v>2799</v>
      </c>
      <c r="B195" s="315" t="s">
        <v>1014</v>
      </c>
      <c r="C195" s="1029">
        <v>4217029563</v>
      </c>
      <c r="D195" s="449" t="s">
        <v>362</v>
      </c>
      <c r="E195" s="1075" t="s">
        <v>4866</v>
      </c>
      <c r="F195" s="1075" t="s">
        <v>4900</v>
      </c>
      <c r="G195" s="1075" t="s">
        <v>794</v>
      </c>
      <c r="H195" s="1075" t="s">
        <v>4867</v>
      </c>
      <c r="I195" s="1076" t="s">
        <v>4868</v>
      </c>
      <c r="J195" s="1083"/>
      <c r="K195" s="1083"/>
      <c r="L195" s="1083"/>
      <c r="M195" s="1084">
        <v>28101.29</v>
      </c>
      <c r="N195" s="1078">
        <v>5058.2299999999996</v>
      </c>
      <c r="O195" s="1079">
        <f t="shared" si="7"/>
        <v>23043.06</v>
      </c>
      <c r="P195" s="1080">
        <f t="shared" si="8"/>
        <v>0.82000007828822097</v>
      </c>
      <c r="Q195" s="1081" t="s">
        <v>4869</v>
      </c>
      <c r="R195" s="1076" t="s">
        <v>4870</v>
      </c>
      <c r="S195" s="1076" t="s">
        <v>4871</v>
      </c>
      <c r="T195" s="1082">
        <v>42751.490453043982</v>
      </c>
      <c r="U195" s="1078"/>
      <c r="V195" s="1082">
        <v>42762</v>
      </c>
      <c r="W195" s="1082">
        <v>42762</v>
      </c>
      <c r="X195" s="1076" t="s">
        <v>4872</v>
      </c>
      <c r="Y195" s="1078">
        <v>5058.2299999999996</v>
      </c>
      <c r="Z195" s="1076" t="s">
        <v>4869</v>
      </c>
      <c r="AA195" s="1076" t="s">
        <v>4870</v>
      </c>
    </row>
    <row r="196" spans="1:27" ht="89.25">
      <c r="A196" s="314" t="s">
        <v>2800</v>
      </c>
      <c r="B196" s="315" t="s">
        <v>1021</v>
      </c>
      <c r="C196" s="1029">
        <v>4217036095</v>
      </c>
      <c r="D196" s="449" t="s">
        <v>362</v>
      </c>
      <c r="E196" s="1075" t="s">
        <v>4866</v>
      </c>
      <c r="F196" s="1075" t="s">
        <v>788</v>
      </c>
      <c r="G196" s="1075" t="s">
        <v>794</v>
      </c>
      <c r="H196" s="1075" t="s">
        <v>4867</v>
      </c>
      <c r="I196" s="1076" t="s">
        <v>4868</v>
      </c>
      <c r="J196" s="1083"/>
      <c r="K196" s="1083"/>
      <c r="L196" s="1083"/>
      <c r="M196" s="1033">
        <v>40847.089999999997</v>
      </c>
      <c r="N196" s="1078">
        <v>7352.47</v>
      </c>
      <c r="O196" s="1079">
        <f t="shared" si="7"/>
        <v>33494.619999999995</v>
      </c>
      <c r="P196" s="1080">
        <f t="shared" si="8"/>
        <v>0.82000015178559837</v>
      </c>
      <c r="Q196" s="1081" t="s">
        <v>4869</v>
      </c>
      <c r="R196" s="1076" t="s">
        <v>4870</v>
      </c>
      <c r="S196" s="1076" t="s">
        <v>4871</v>
      </c>
      <c r="T196" s="1082">
        <v>42751.490453043982</v>
      </c>
      <c r="U196" s="1078"/>
      <c r="V196" s="1082">
        <v>42762</v>
      </c>
      <c r="W196" s="1082">
        <v>42762</v>
      </c>
      <c r="X196" s="1076" t="s">
        <v>4872</v>
      </c>
      <c r="Y196" s="1078">
        <v>7352.47</v>
      </c>
      <c r="Z196" s="1076" t="s">
        <v>4869</v>
      </c>
      <c r="AA196" s="1076" t="s">
        <v>4870</v>
      </c>
    </row>
    <row r="197" spans="1:27" ht="89.25">
      <c r="A197" s="314" t="s">
        <v>2801</v>
      </c>
      <c r="B197" s="315" t="s">
        <v>1028</v>
      </c>
      <c r="C197" s="1029">
        <v>4217030199</v>
      </c>
      <c r="D197" s="449" t="s">
        <v>362</v>
      </c>
      <c r="E197" s="1075" t="s">
        <v>4866</v>
      </c>
      <c r="F197" s="1075" t="s">
        <v>788</v>
      </c>
      <c r="G197" s="1075" t="s">
        <v>794</v>
      </c>
      <c r="H197" s="1075" t="s">
        <v>4867</v>
      </c>
      <c r="I197" s="1076" t="s">
        <v>4868</v>
      </c>
      <c r="J197" s="1083"/>
      <c r="K197" s="1083"/>
      <c r="L197" s="1083"/>
      <c r="M197" s="1033">
        <v>29346.77</v>
      </c>
      <c r="N197" s="1078">
        <v>5282.42</v>
      </c>
      <c r="O197" s="1079">
        <f t="shared" si="7"/>
        <v>24064.35</v>
      </c>
      <c r="P197" s="1080">
        <f t="shared" si="8"/>
        <v>0.81999995229457967</v>
      </c>
      <c r="Q197" s="1081" t="s">
        <v>4869</v>
      </c>
      <c r="R197" s="1076" t="s">
        <v>4870</v>
      </c>
      <c r="S197" s="1076" t="s">
        <v>4871</v>
      </c>
      <c r="T197" s="1082">
        <v>42751.490453043982</v>
      </c>
      <c r="U197" s="1078"/>
      <c r="V197" s="1082">
        <v>42762</v>
      </c>
      <c r="W197" s="1082">
        <v>42762</v>
      </c>
      <c r="X197" s="1076" t="s">
        <v>4872</v>
      </c>
      <c r="Y197" s="1078">
        <v>5282.42</v>
      </c>
      <c r="Z197" s="1076" t="s">
        <v>4869</v>
      </c>
      <c r="AA197" s="1076" t="s">
        <v>4870</v>
      </c>
    </row>
    <row r="198" spans="1:27" ht="89.25">
      <c r="A198" s="314" t="s">
        <v>2802</v>
      </c>
      <c r="B198" s="315" t="s">
        <v>4910</v>
      </c>
      <c r="C198" s="1029">
        <v>4217038310</v>
      </c>
      <c r="D198" s="449" t="s">
        <v>362</v>
      </c>
      <c r="E198" s="1075" t="s">
        <v>4866</v>
      </c>
      <c r="F198" s="1075" t="s">
        <v>788</v>
      </c>
      <c r="G198" s="1075" t="s">
        <v>794</v>
      </c>
      <c r="H198" s="1075" t="s">
        <v>4867</v>
      </c>
      <c r="I198" s="1076" t="s">
        <v>4868</v>
      </c>
      <c r="J198" s="1083"/>
      <c r="K198" s="1083"/>
      <c r="L198" s="1083"/>
      <c r="M198" s="1033">
        <v>28524.99</v>
      </c>
      <c r="N198" s="1078">
        <v>5134.5</v>
      </c>
      <c r="O198" s="1079">
        <f t="shared" si="7"/>
        <v>23390.49</v>
      </c>
      <c r="P198" s="1080">
        <f t="shared" si="8"/>
        <v>0.81999993689743633</v>
      </c>
      <c r="Q198" s="1081" t="s">
        <v>4869</v>
      </c>
      <c r="R198" s="1076" t="s">
        <v>4870</v>
      </c>
      <c r="S198" s="1076" t="s">
        <v>4871</v>
      </c>
      <c r="T198" s="1082">
        <v>42751.490453043982</v>
      </c>
      <c r="U198" s="1078"/>
      <c r="V198" s="1082">
        <v>42762</v>
      </c>
      <c r="W198" s="1082">
        <v>42762</v>
      </c>
      <c r="X198" s="1076" t="s">
        <v>4872</v>
      </c>
      <c r="Y198" s="1078">
        <v>5134.5</v>
      </c>
      <c r="Z198" s="1076" t="s">
        <v>4869</v>
      </c>
      <c r="AA198" s="1076" t="s">
        <v>4870</v>
      </c>
    </row>
    <row r="199" spans="1:27" ht="89.25">
      <c r="A199" s="314" t="s">
        <v>2803</v>
      </c>
      <c r="B199" s="315" t="s">
        <v>4911</v>
      </c>
      <c r="C199" s="1029">
        <v>4217035292</v>
      </c>
      <c r="D199" s="449" t="s">
        <v>362</v>
      </c>
      <c r="E199" s="1075" t="s">
        <v>4866</v>
      </c>
      <c r="F199" s="1075" t="s">
        <v>788</v>
      </c>
      <c r="G199" s="1075" t="s">
        <v>794</v>
      </c>
      <c r="H199" s="1075" t="s">
        <v>4867</v>
      </c>
      <c r="I199" s="1076" t="s">
        <v>4868</v>
      </c>
      <c r="J199" s="1083"/>
      <c r="K199" s="1083"/>
      <c r="L199" s="1083"/>
      <c r="M199" s="1033">
        <v>12864.53</v>
      </c>
      <c r="N199" s="1078">
        <v>2315.61</v>
      </c>
      <c r="O199" s="1079">
        <f t="shared" si="7"/>
        <v>10548.92</v>
      </c>
      <c r="P199" s="1080">
        <f t="shared" si="8"/>
        <v>0.82000041975882521</v>
      </c>
      <c r="Q199" s="1081" t="s">
        <v>4869</v>
      </c>
      <c r="R199" s="1076" t="s">
        <v>4870</v>
      </c>
      <c r="S199" s="1076" t="s">
        <v>4871</v>
      </c>
      <c r="T199" s="1082">
        <v>42751.490453043982</v>
      </c>
      <c r="U199" s="1078"/>
      <c r="V199" s="1082">
        <v>42762</v>
      </c>
      <c r="W199" s="1082">
        <v>42762</v>
      </c>
      <c r="X199" s="1076" t="s">
        <v>4872</v>
      </c>
      <c r="Y199" s="1078">
        <v>2315.61</v>
      </c>
      <c r="Z199" s="1076" t="s">
        <v>4869</v>
      </c>
      <c r="AA199" s="1076" t="s">
        <v>4870</v>
      </c>
    </row>
    <row r="200" spans="1:27" ht="89.25">
      <c r="A200" s="314" t="s">
        <v>2804</v>
      </c>
      <c r="B200" s="315" t="s">
        <v>1049</v>
      </c>
      <c r="C200" s="1029">
        <v>4217035020</v>
      </c>
      <c r="D200" s="449" t="s">
        <v>362</v>
      </c>
      <c r="E200" s="1075" t="s">
        <v>4866</v>
      </c>
      <c r="F200" s="1075" t="s">
        <v>788</v>
      </c>
      <c r="G200" s="1075" t="s">
        <v>794</v>
      </c>
      <c r="H200" s="1075" t="s">
        <v>4867</v>
      </c>
      <c r="I200" s="1076" t="s">
        <v>4868</v>
      </c>
      <c r="J200" s="1083"/>
      <c r="K200" s="1083"/>
      <c r="L200" s="1083"/>
      <c r="M200" s="1033">
        <v>51080.97</v>
      </c>
      <c r="N200" s="1078">
        <v>9194.57</v>
      </c>
      <c r="O200" s="1079">
        <f t="shared" si="7"/>
        <v>41886.400000000001</v>
      </c>
      <c r="P200" s="1080">
        <f t="shared" si="8"/>
        <v>0.82000009005310592</v>
      </c>
      <c r="Q200" s="1081" t="s">
        <v>4869</v>
      </c>
      <c r="R200" s="1076" t="s">
        <v>4870</v>
      </c>
      <c r="S200" s="1076" t="s">
        <v>4871</v>
      </c>
      <c r="T200" s="1082">
        <v>42751.490453043982</v>
      </c>
      <c r="U200" s="1078"/>
      <c r="V200" s="1082">
        <v>42762</v>
      </c>
      <c r="W200" s="1082">
        <v>42762</v>
      </c>
      <c r="X200" s="1076" t="s">
        <v>4872</v>
      </c>
      <c r="Y200" s="1078">
        <v>9194.57</v>
      </c>
      <c r="Z200" s="1076" t="s">
        <v>4869</v>
      </c>
      <c r="AA200" s="1076" t="s">
        <v>4870</v>
      </c>
    </row>
    <row r="201" spans="1:27" ht="89.25">
      <c r="A201" s="314" t="s">
        <v>2805</v>
      </c>
      <c r="B201" s="315" t="s">
        <v>1056</v>
      </c>
      <c r="C201" s="1029">
        <v>4217023427</v>
      </c>
      <c r="D201" s="449" t="s">
        <v>362</v>
      </c>
      <c r="E201" s="1075" t="s">
        <v>4866</v>
      </c>
      <c r="F201" s="1075" t="s">
        <v>788</v>
      </c>
      <c r="G201" s="1075" t="s">
        <v>794</v>
      </c>
      <c r="H201" s="1075" t="s">
        <v>4867</v>
      </c>
      <c r="I201" s="1076" t="s">
        <v>4868</v>
      </c>
      <c r="J201" s="1083"/>
      <c r="K201" s="1083"/>
      <c r="L201" s="1083"/>
      <c r="M201" s="1033">
        <v>50973.89</v>
      </c>
      <c r="N201" s="1078">
        <v>9175.2999999999993</v>
      </c>
      <c r="O201" s="1079">
        <f t="shared" si="7"/>
        <v>41798.589999999997</v>
      </c>
      <c r="P201" s="1080">
        <f t="shared" si="8"/>
        <v>0.8200000039235773</v>
      </c>
      <c r="Q201" s="1081" t="s">
        <v>4869</v>
      </c>
      <c r="R201" s="1076" t="s">
        <v>4870</v>
      </c>
      <c r="S201" s="1076" t="s">
        <v>4871</v>
      </c>
      <c r="T201" s="1082">
        <v>42751.490453043982</v>
      </c>
      <c r="U201" s="1078"/>
      <c r="V201" s="1082">
        <v>42762</v>
      </c>
      <c r="W201" s="1082">
        <v>42762</v>
      </c>
      <c r="X201" s="1076" t="s">
        <v>4872</v>
      </c>
      <c r="Y201" s="1078">
        <v>9175.2999999999993</v>
      </c>
      <c r="Z201" s="1076" t="s">
        <v>4869</v>
      </c>
      <c r="AA201" s="1076" t="s">
        <v>4870</v>
      </c>
    </row>
    <row r="202" spans="1:27" ht="89.25">
      <c r="A202" s="314" t="s">
        <v>2806</v>
      </c>
      <c r="B202" s="315" t="s">
        <v>1062</v>
      </c>
      <c r="C202" s="1029">
        <v>4220013108</v>
      </c>
      <c r="D202" s="449" t="s">
        <v>362</v>
      </c>
      <c r="E202" s="1075" t="s">
        <v>4866</v>
      </c>
      <c r="F202" s="1075" t="s">
        <v>788</v>
      </c>
      <c r="G202" s="1075" t="s">
        <v>794</v>
      </c>
      <c r="H202" s="1075" t="s">
        <v>4867</v>
      </c>
      <c r="I202" s="1076" t="s">
        <v>4868</v>
      </c>
      <c r="J202" s="1083"/>
      <c r="K202" s="1083"/>
      <c r="L202" s="1083"/>
      <c r="M202" s="1033">
        <v>27218.97</v>
      </c>
      <c r="N202" s="1078">
        <v>4899.41</v>
      </c>
      <c r="O202" s="1079">
        <f t="shared" si="7"/>
        <v>22319.56</v>
      </c>
      <c r="P202" s="1080">
        <f t="shared" si="8"/>
        <v>0.82000016899978223</v>
      </c>
      <c r="Q202" s="1081" t="s">
        <v>4869</v>
      </c>
      <c r="R202" s="1076" t="s">
        <v>4870</v>
      </c>
      <c r="S202" s="1076" t="s">
        <v>4871</v>
      </c>
      <c r="T202" s="1082">
        <v>42751.490453043982</v>
      </c>
      <c r="U202" s="1078"/>
      <c r="V202" s="1082">
        <v>42762</v>
      </c>
      <c r="W202" s="1082">
        <v>42762</v>
      </c>
      <c r="X202" s="1076" t="s">
        <v>4872</v>
      </c>
      <c r="Y202" s="1078">
        <v>4899.41</v>
      </c>
      <c r="Z202" s="1076" t="s">
        <v>4869</v>
      </c>
      <c r="AA202" s="1076" t="s">
        <v>4870</v>
      </c>
    </row>
    <row r="203" spans="1:27" ht="89.25">
      <c r="A203" s="314" t="s">
        <v>2807</v>
      </c>
      <c r="B203" s="315" t="s">
        <v>1076</v>
      </c>
      <c r="C203" s="1029">
        <v>4217029517</v>
      </c>
      <c r="D203" s="449" t="s">
        <v>362</v>
      </c>
      <c r="E203" s="1075" t="s">
        <v>4866</v>
      </c>
      <c r="F203" s="1075" t="s">
        <v>4900</v>
      </c>
      <c r="G203" s="1075" t="s">
        <v>794</v>
      </c>
      <c r="H203" s="1075" t="s">
        <v>4867</v>
      </c>
      <c r="I203" s="1076" t="s">
        <v>4868</v>
      </c>
      <c r="J203" s="1083"/>
      <c r="K203" s="1083"/>
      <c r="L203" s="1083"/>
      <c r="M203" s="1033">
        <v>67884.479999999996</v>
      </c>
      <c r="N203" s="1078">
        <v>12219.2</v>
      </c>
      <c r="O203" s="1079">
        <f t="shared" si="7"/>
        <v>55665.279999999999</v>
      </c>
      <c r="P203" s="1080">
        <f t="shared" si="8"/>
        <v>0.8200000942778084</v>
      </c>
      <c r="Q203" s="1081" t="s">
        <v>4869</v>
      </c>
      <c r="R203" s="1076" t="s">
        <v>4870</v>
      </c>
      <c r="S203" s="1076" t="s">
        <v>4871</v>
      </c>
      <c r="T203" s="1082">
        <v>42751.490453043982</v>
      </c>
      <c r="U203" s="1078"/>
      <c r="V203" s="1082">
        <v>42762</v>
      </c>
      <c r="W203" s="1082">
        <v>42762</v>
      </c>
      <c r="X203" s="1076" t="s">
        <v>4872</v>
      </c>
      <c r="Y203" s="1078">
        <v>12219.2</v>
      </c>
      <c r="Z203" s="1076" t="s">
        <v>4869</v>
      </c>
      <c r="AA203" s="1076" t="s">
        <v>4870</v>
      </c>
    </row>
    <row r="204" spans="1:27" ht="89.25">
      <c r="A204" s="314" t="s">
        <v>2808</v>
      </c>
      <c r="B204" s="315" t="s">
        <v>1083</v>
      </c>
      <c r="C204" s="1029">
        <v>4217023459</v>
      </c>
      <c r="D204" s="449" t="s">
        <v>362</v>
      </c>
      <c r="E204" s="1075" t="s">
        <v>4866</v>
      </c>
      <c r="F204" s="1075" t="s">
        <v>788</v>
      </c>
      <c r="G204" s="1075" t="s">
        <v>794</v>
      </c>
      <c r="H204" s="1075" t="s">
        <v>4867</v>
      </c>
      <c r="I204" s="1076" t="s">
        <v>4868</v>
      </c>
      <c r="J204" s="1083"/>
      <c r="K204" s="1083"/>
      <c r="L204" s="1083"/>
      <c r="M204" s="1088">
        <v>51946.99</v>
      </c>
      <c r="N204" s="1078">
        <v>9350.4599999999991</v>
      </c>
      <c r="O204" s="1079">
        <f t="shared" si="7"/>
        <v>42596.53</v>
      </c>
      <c r="P204" s="1080">
        <f t="shared" si="8"/>
        <v>0.81999996534929165</v>
      </c>
      <c r="Q204" s="1081" t="s">
        <v>4869</v>
      </c>
      <c r="R204" s="1076" t="s">
        <v>4870</v>
      </c>
      <c r="S204" s="1076" t="s">
        <v>4871</v>
      </c>
      <c r="T204" s="1082">
        <v>42751.490453043982</v>
      </c>
      <c r="U204" s="1078"/>
      <c r="V204" s="1082">
        <v>42762</v>
      </c>
      <c r="W204" s="1082">
        <v>42762</v>
      </c>
      <c r="X204" s="1076" t="s">
        <v>4872</v>
      </c>
      <c r="Y204" s="1078">
        <v>9350.4599999999991</v>
      </c>
      <c r="Z204" s="1076" t="s">
        <v>4869</v>
      </c>
      <c r="AA204" s="1076" t="s">
        <v>4870</v>
      </c>
    </row>
    <row r="205" spans="1:27" ht="89.25">
      <c r="A205" s="314" t="s">
        <v>2809</v>
      </c>
      <c r="B205" s="315" t="s">
        <v>4912</v>
      </c>
      <c r="C205" s="1029">
        <v>4217031280</v>
      </c>
      <c r="D205" s="449" t="s">
        <v>362</v>
      </c>
      <c r="E205" s="1075" t="s">
        <v>4866</v>
      </c>
      <c r="F205" s="1075" t="s">
        <v>788</v>
      </c>
      <c r="G205" s="1075" t="s">
        <v>794</v>
      </c>
      <c r="H205" s="1075" t="s">
        <v>4867</v>
      </c>
      <c r="I205" s="1076" t="s">
        <v>4868</v>
      </c>
      <c r="J205" s="1083"/>
      <c r="K205" s="1083"/>
      <c r="L205" s="1083"/>
      <c r="M205" s="1033">
        <v>53841.99</v>
      </c>
      <c r="N205" s="1078">
        <v>9691.5499999999993</v>
      </c>
      <c r="O205" s="1079">
        <f t="shared" si="7"/>
        <v>44150.44</v>
      </c>
      <c r="P205" s="1080">
        <f t="shared" si="8"/>
        <v>0.82000015229749124</v>
      </c>
      <c r="Q205" s="1081" t="s">
        <v>4869</v>
      </c>
      <c r="R205" s="1076" t="s">
        <v>4870</v>
      </c>
      <c r="S205" s="1076" t="s">
        <v>4871</v>
      </c>
      <c r="T205" s="1082">
        <v>42751.490453043982</v>
      </c>
      <c r="U205" s="1078"/>
      <c r="V205" s="1082">
        <v>42762</v>
      </c>
      <c r="W205" s="1082">
        <v>42762</v>
      </c>
      <c r="X205" s="1076" t="s">
        <v>4872</v>
      </c>
      <c r="Y205" s="1078">
        <v>9691.5499999999993</v>
      </c>
      <c r="Z205" s="1076" t="s">
        <v>4869</v>
      </c>
      <c r="AA205" s="1076" t="s">
        <v>4870</v>
      </c>
    </row>
    <row r="206" spans="1:27" ht="89.25">
      <c r="A206" s="314" t="s">
        <v>2810</v>
      </c>
      <c r="B206" s="315" t="s">
        <v>1097</v>
      </c>
      <c r="C206" s="1029">
        <v>4217030953</v>
      </c>
      <c r="D206" s="449" t="s">
        <v>362</v>
      </c>
      <c r="E206" s="1075" t="s">
        <v>4866</v>
      </c>
      <c r="F206" s="1075" t="s">
        <v>4900</v>
      </c>
      <c r="G206" s="1075" t="s">
        <v>794</v>
      </c>
      <c r="H206" s="1075" t="s">
        <v>4867</v>
      </c>
      <c r="I206" s="1076" t="s">
        <v>4868</v>
      </c>
      <c r="J206" s="1083"/>
      <c r="K206" s="1083"/>
      <c r="L206" s="1083"/>
      <c r="M206" s="1084">
        <v>81526.559999999998</v>
      </c>
      <c r="N206" s="1078">
        <v>14674.78</v>
      </c>
      <c r="O206" s="1079">
        <f t="shared" si="7"/>
        <v>66851.78</v>
      </c>
      <c r="P206" s="1080">
        <f t="shared" si="8"/>
        <v>0.82000000981275312</v>
      </c>
      <c r="Q206" s="1081" t="s">
        <v>4869</v>
      </c>
      <c r="R206" s="1076" t="s">
        <v>4870</v>
      </c>
      <c r="S206" s="1076" t="s">
        <v>4871</v>
      </c>
      <c r="T206" s="1082">
        <v>42751.490453043982</v>
      </c>
      <c r="U206" s="1078"/>
      <c r="V206" s="1082">
        <v>42762</v>
      </c>
      <c r="W206" s="1082">
        <v>42762</v>
      </c>
      <c r="X206" s="1076" t="s">
        <v>4872</v>
      </c>
      <c r="Y206" s="1078">
        <v>14674.78</v>
      </c>
      <c r="Z206" s="1076" t="s">
        <v>4869</v>
      </c>
      <c r="AA206" s="1076" t="s">
        <v>4870</v>
      </c>
    </row>
    <row r="207" spans="1:27" ht="89.25">
      <c r="A207" s="314" t="s">
        <v>2811</v>
      </c>
      <c r="B207" s="315" t="s">
        <v>1104</v>
      </c>
      <c r="C207" s="1029">
        <v>4217035790</v>
      </c>
      <c r="D207" s="449" t="s">
        <v>362</v>
      </c>
      <c r="E207" s="1075" t="s">
        <v>4866</v>
      </c>
      <c r="F207" s="1075" t="s">
        <v>788</v>
      </c>
      <c r="G207" s="1075" t="s">
        <v>794</v>
      </c>
      <c r="H207" s="1075" t="s">
        <v>4867</v>
      </c>
      <c r="I207" s="1076" t="s">
        <v>4868</v>
      </c>
      <c r="J207" s="1083"/>
      <c r="K207" s="1083"/>
      <c r="L207" s="1083"/>
      <c r="M207" s="1033">
        <v>57622.65</v>
      </c>
      <c r="N207" s="1078">
        <v>10372.07</v>
      </c>
      <c r="O207" s="1079">
        <f t="shared" si="7"/>
        <v>47250.58</v>
      </c>
      <c r="P207" s="1080">
        <f t="shared" si="8"/>
        <v>0.82000012148000834</v>
      </c>
      <c r="Q207" s="1081" t="s">
        <v>4869</v>
      </c>
      <c r="R207" s="1076" t="s">
        <v>4870</v>
      </c>
      <c r="S207" s="1076" t="s">
        <v>4871</v>
      </c>
      <c r="T207" s="1082">
        <v>42751.490453043982</v>
      </c>
      <c r="U207" s="1078"/>
      <c r="V207" s="1082">
        <v>42762</v>
      </c>
      <c r="W207" s="1082">
        <v>42762</v>
      </c>
      <c r="X207" s="1076" t="s">
        <v>4872</v>
      </c>
      <c r="Y207" s="1078">
        <v>10372.07</v>
      </c>
      <c r="Z207" s="1076" t="s">
        <v>4869</v>
      </c>
      <c r="AA207" s="1076" t="s">
        <v>4870</v>
      </c>
    </row>
    <row r="208" spans="1:27" ht="89.25">
      <c r="A208" s="314" t="s">
        <v>2812</v>
      </c>
      <c r="B208" s="315" t="s">
        <v>4913</v>
      </c>
      <c r="C208" s="1029">
        <v>4217030618</v>
      </c>
      <c r="D208" s="449" t="s">
        <v>362</v>
      </c>
      <c r="E208" s="1075" t="s">
        <v>4866</v>
      </c>
      <c r="F208" s="1075" t="s">
        <v>788</v>
      </c>
      <c r="G208" s="1075" t="s">
        <v>794</v>
      </c>
      <c r="H208" s="1075" t="s">
        <v>4867</v>
      </c>
      <c r="I208" s="1076" t="s">
        <v>4868</v>
      </c>
      <c r="J208" s="1083"/>
      <c r="K208" s="1083"/>
      <c r="L208" s="1083"/>
      <c r="M208" s="1033">
        <v>56379.51</v>
      </c>
      <c r="N208" s="1078">
        <v>10148.31</v>
      </c>
      <c r="O208" s="1079">
        <f t="shared" si="7"/>
        <v>46231.200000000004</v>
      </c>
      <c r="P208" s="1080">
        <f t="shared" si="8"/>
        <v>0.8200000319264924</v>
      </c>
      <c r="Q208" s="1081" t="s">
        <v>4869</v>
      </c>
      <c r="R208" s="1076" t="s">
        <v>4870</v>
      </c>
      <c r="S208" s="1076" t="s">
        <v>4871</v>
      </c>
      <c r="T208" s="1082">
        <v>42751.490453043982</v>
      </c>
      <c r="U208" s="1078"/>
      <c r="V208" s="1082">
        <v>42762</v>
      </c>
      <c r="W208" s="1082">
        <v>42762</v>
      </c>
      <c r="X208" s="1076" t="s">
        <v>4872</v>
      </c>
      <c r="Y208" s="1078">
        <v>10148.31</v>
      </c>
      <c r="Z208" s="1076" t="s">
        <v>4869</v>
      </c>
      <c r="AA208" s="1076" t="s">
        <v>4870</v>
      </c>
    </row>
    <row r="209" spans="1:27" ht="89.25">
      <c r="A209" s="314" t="s">
        <v>2813</v>
      </c>
      <c r="B209" s="315" t="s">
        <v>1118</v>
      </c>
      <c r="C209" s="1029">
        <v>4217030833</v>
      </c>
      <c r="D209" s="449" t="s">
        <v>362</v>
      </c>
      <c r="E209" s="1075" t="s">
        <v>4866</v>
      </c>
      <c r="F209" s="1075" t="s">
        <v>4900</v>
      </c>
      <c r="G209" s="1075" t="s">
        <v>794</v>
      </c>
      <c r="H209" s="1075" t="s">
        <v>4867</v>
      </c>
      <c r="I209" s="1076" t="s">
        <v>4868</v>
      </c>
      <c r="J209" s="1083"/>
      <c r="K209" s="1083"/>
      <c r="L209" s="1083"/>
      <c r="M209" s="1084">
        <v>59035.75</v>
      </c>
      <c r="N209" s="1078">
        <v>10626.43</v>
      </c>
      <c r="O209" s="1079">
        <f t="shared" si="7"/>
        <v>48409.32</v>
      </c>
      <c r="P209" s="1080">
        <f t="shared" si="8"/>
        <v>0.82000008469444363</v>
      </c>
      <c r="Q209" s="1081" t="s">
        <v>4869</v>
      </c>
      <c r="R209" s="1076" t="s">
        <v>4870</v>
      </c>
      <c r="S209" s="1076" t="s">
        <v>4871</v>
      </c>
      <c r="T209" s="1082">
        <v>42751.490453043982</v>
      </c>
      <c r="U209" s="1078"/>
      <c r="V209" s="1082">
        <v>42762</v>
      </c>
      <c r="W209" s="1082">
        <v>42762</v>
      </c>
      <c r="X209" s="1076" t="s">
        <v>4872</v>
      </c>
      <c r="Y209" s="1078">
        <v>10626.43</v>
      </c>
      <c r="Z209" s="1076" t="s">
        <v>4869</v>
      </c>
      <c r="AA209" s="1076" t="s">
        <v>4870</v>
      </c>
    </row>
    <row r="210" spans="1:27" ht="89.25">
      <c r="A210" s="314" t="s">
        <v>2814</v>
      </c>
      <c r="B210" s="315" t="s">
        <v>1126</v>
      </c>
      <c r="C210" s="1029">
        <v>4217029570</v>
      </c>
      <c r="D210" s="449" t="s">
        <v>362</v>
      </c>
      <c r="E210" s="1075" t="s">
        <v>4866</v>
      </c>
      <c r="F210" s="1075" t="s">
        <v>788</v>
      </c>
      <c r="G210" s="1075" t="s">
        <v>794</v>
      </c>
      <c r="H210" s="1075" t="s">
        <v>4867</v>
      </c>
      <c r="I210" s="1076" t="s">
        <v>4868</v>
      </c>
      <c r="J210" s="1083"/>
      <c r="K210" s="1083"/>
      <c r="L210" s="1083"/>
      <c r="M210" s="1033">
        <v>51637.37</v>
      </c>
      <c r="N210" s="1078">
        <v>9294.7199999999993</v>
      </c>
      <c r="O210" s="1079">
        <f t="shared" si="7"/>
        <v>42342.65</v>
      </c>
      <c r="P210" s="1080">
        <f t="shared" si="8"/>
        <v>0.82000012781441045</v>
      </c>
      <c r="Q210" s="1081" t="s">
        <v>4869</v>
      </c>
      <c r="R210" s="1076" t="s">
        <v>4870</v>
      </c>
      <c r="S210" s="1076" t="s">
        <v>4871</v>
      </c>
      <c r="T210" s="1082">
        <v>42751.490453043982</v>
      </c>
      <c r="U210" s="1078"/>
      <c r="V210" s="1082">
        <v>42762</v>
      </c>
      <c r="W210" s="1082">
        <v>42762</v>
      </c>
      <c r="X210" s="1076" t="s">
        <v>4872</v>
      </c>
      <c r="Y210" s="1078">
        <v>9294.7199999999993</v>
      </c>
      <c r="Z210" s="1076" t="s">
        <v>4869</v>
      </c>
      <c r="AA210" s="1076" t="s">
        <v>4870</v>
      </c>
    </row>
    <row r="211" spans="1:27" ht="89.25">
      <c r="A211" s="314" t="s">
        <v>2815</v>
      </c>
      <c r="B211" s="315" t="s">
        <v>4914</v>
      </c>
      <c r="C211" s="1029">
        <v>4217031315</v>
      </c>
      <c r="D211" s="449" t="s">
        <v>362</v>
      </c>
      <c r="E211" s="1075" t="s">
        <v>4866</v>
      </c>
      <c r="F211" s="1075" t="s">
        <v>788</v>
      </c>
      <c r="G211" s="1075" t="s">
        <v>794</v>
      </c>
      <c r="H211" s="1075" t="s">
        <v>4867</v>
      </c>
      <c r="I211" s="1076" t="s">
        <v>4868</v>
      </c>
      <c r="J211" s="1083"/>
      <c r="K211" s="1083"/>
      <c r="L211" s="1083"/>
      <c r="M211" s="1033">
        <v>14245.03</v>
      </c>
      <c r="N211" s="1078">
        <v>2564.1</v>
      </c>
      <c r="O211" s="1079">
        <f t="shared" si="7"/>
        <v>11680.93</v>
      </c>
      <c r="P211" s="1080">
        <f t="shared" si="8"/>
        <v>0.82000037907958079</v>
      </c>
      <c r="Q211" s="1081" t="s">
        <v>4869</v>
      </c>
      <c r="R211" s="1076" t="s">
        <v>4870</v>
      </c>
      <c r="S211" s="1076" t="s">
        <v>4871</v>
      </c>
      <c r="T211" s="1082">
        <v>42751.490453043982</v>
      </c>
      <c r="U211" s="1078"/>
      <c r="V211" s="1082">
        <v>42762</v>
      </c>
      <c r="W211" s="1082">
        <v>42762</v>
      </c>
      <c r="X211" s="1076" t="s">
        <v>4872</v>
      </c>
      <c r="Y211" s="1078">
        <v>2564.1</v>
      </c>
      <c r="Z211" s="1076" t="s">
        <v>4869</v>
      </c>
      <c r="AA211" s="1076" t="s">
        <v>4870</v>
      </c>
    </row>
    <row r="212" spans="1:27" ht="89.25">
      <c r="A212" s="314" t="s">
        <v>2816</v>
      </c>
      <c r="B212" s="315" t="s">
        <v>1140</v>
      </c>
      <c r="C212" s="1029">
        <v>4217031509</v>
      </c>
      <c r="D212" s="449" t="s">
        <v>362</v>
      </c>
      <c r="E212" s="1075" t="s">
        <v>4866</v>
      </c>
      <c r="F212" s="1075" t="s">
        <v>788</v>
      </c>
      <c r="G212" s="1075" t="s">
        <v>794</v>
      </c>
      <c r="H212" s="1075" t="s">
        <v>4867</v>
      </c>
      <c r="I212" s="1076" t="s">
        <v>4868</v>
      </c>
      <c r="J212" s="1089"/>
      <c r="K212" s="1089"/>
      <c r="L212" s="1089"/>
      <c r="M212" s="1033">
        <v>23810.79</v>
      </c>
      <c r="N212" s="1078">
        <v>4285.9399999999996</v>
      </c>
      <c r="O212" s="1079">
        <f t="shared" ref="O212:O275" si="9">M212-N212</f>
        <v>19524.850000000002</v>
      </c>
      <c r="P212" s="1080">
        <f t="shared" ref="P212:P275" si="10">(100-((N212/M212)*100))/100</f>
        <v>0.82000009239508642</v>
      </c>
      <c r="Q212" s="1081" t="s">
        <v>4869</v>
      </c>
      <c r="R212" s="1076" t="s">
        <v>4870</v>
      </c>
      <c r="S212" s="1076" t="s">
        <v>4871</v>
      </c>
      <c r="T212" s="1082">
        <v>42751.490453043982</v>
      </c>
      <c r="U212" s="1078"/>
      <c r="V212" s="1082">
        <v>42762</v>
      </c>
      <c r="W212" s="1082">
        <v>42762</v>
      </c>
      <c r="X212" s="1076" t="s">
        <v>4872</v>
      </c>
      <c r="Y212" s="1078">
        <v>4285.9399999999996</v>
      </c>
      <c r="Z212" s="1076" t="s">
        <v>4869</v>
      </c>
      <c r="AA212" s="1076" t="s">
        <v>4870</v>
      </c>
    </row>
    <row r="213" spans="1:27" ht="76.5">
      <c r="A213" s="314" t="s">
        <v>2817</v>
      </c>
      <c r="B213" s="1078" t="s">
        <v>1238</v>
      </c>
      <c r="C213" s="1090" t="s">
        <v>4885</v>
      </c>
      <c r="D213" s="1041" t="s">
        <v>362</v>
      </c>
      <c r="E213" s="778" t="s">
        <v>4915</v>
      </c>
      <c r="F213" s="1075" t="s">
        <v>4916</v>
      </c>
      <c r="G213" s="1091" t="s">
        <v>4917</v>
      </c>
      <c r="H213" s="1075" t="s">
        <v>4918</v>
      </c>
      <c r="I213" s="1078" t="s">
        <v>4919</v>
      </c>
      <c r="J213" s="1092">
        <v>3</v>
      </c>
      <c r="K213" s="1092">
        <v>3</v>
      </c>
      <c r="L213" s="1092">
        <v>0</v>
      </c>
      <c r="M213" s="1093">
        <v>353837.82</v>
      </c>
      <c r="N213" s="1093">
        <v>274224.19</v>
      </c>
      <c r="O213" s="1079">
        <f t="shared" si="9"/>
        <v>79613.63</v>
      </c>
      <c r="P213" s="1080">
        <f t="shared" si="10"/>
        <v>0.22500034055149898</v>
      </c>
      <c r="Q213" s="1078" t="s">
        <v>4920</v>
      </c>
      <c r="R213" s="1094" t="s">
        <v>4921</v>
      </c>
      <c r="S213" s="1095" t="s">
        <v>4922</v>
      </c>
      <c r="T213" s="1096">
        <v>42725</v>
      </c>
      <c r="U213" s="1097"/>
      <c r="V213" s="1096">
        <v>42744</v>
      </c>
      <c r="W213" s="1096">
        <v>42744</v>
      </c>
      <c r="X213" s="1097" t="s">
        <v>4923</v>
      </c>
      <c r="Y213" s="1093">
        <v>274224.19</v>
      </c>
      <c r="Z213" s="1078" t="s">
        <v>4920</v>
      </c>
      <c r="AA213" s="1094" t="s">
        <v>4921</v>
      </c>
    </row>
    <row r="214" spans="1:27" ht="63.75">
      <c r="A214" s="314" t="s">
        <v>2818</v>
      </c>
      <c r="B214" s="1078" t="s">
        <v>4890</v>
      </c>
      <c r="C214" s="1090" t="s">
        <v>4891</v>
      </c>
      <c r="D214" s="1041" t="s">
        <v>362</v>
      </c>
      <c r="E214" s="778" t="s">
        <v>4915</v>
      </c>
      <c r="F214" s="1075" t="s">
        <v>4916</v>
      </c>
      <c r="G214" s="1091" t="s">
        <v>4917</v>
      </c>
      <c r="H214" s="1075" t="s">
        <v>4918</v>
      </c>
      <c r="I214" s="1078" t="s">
        <v>4919</v>
      </c>
      <c r="J214" s="1092"/>
      <c r="K214" s="1092"/>
      <c r="L214" s="1092"/>
      <c r="M214" s="1093">
        <v>353837.82</v>
      </c>
      <c r="N214" s="1093">
        <v>274224.18900000001</v>
      </c>
      <c r="O214" s="1079">
        <f t="shared" si="9"/>
        <v>79613.630999999994</v>
      </c>
      <c r="P214" s="1080">
        <f t="shared" si="10"/>
        <v>0.22500034337765257</v>
      </c>
      <c r="Q214" s="1078" t="s">
        <v>4920</v>
      </c>
      <c r="R214" s="1094" t="s">
        <v>4921</v>
      </c>
      <c r="S214" s="1095" t="s">
        <v>4922</v>
      </c>
      <c r="T214" s="1096">
        <v>42725</v>
      </c>
      <c r="U214" s="1097"/>
      <c r="V214" s="1096">
        <v>42744</v>
      </c>
      <c r="W214" s="1096">
        <v>42744</v>
      </c>
      <c r="X214" s="1097" t="s">
        <v>4924</v>
      </c>
      <c r="Y214" s="1093">
        <v>274224.18900000001</v>
      </c>
      <c r="Z214" s="1078" t="s">
        <v>4920</v>
      </c>
      <c r="AA214" s="1094" t="s">
        <v>4921</v>
      </c>
    </row>
    <row r="215" spans="1:27" ht="63.75">
      <c r="A215" s="314" t="s">
        <v>2819</v>
      </c>
      <c r="B215" s="1078" t="s">
        <v>1280</v>
      </c>
      <c r="C215" s="1090" t="s">
        <v>4893</v>
      </c>
      <c r="D215" s="1041" t="s">
        <v>362</v>
      </c>
      <c r="E215" s="778" t="s">
        <v>4915</v>
      </c>
      <c r="F215" s="1075" t="s">
        <v>4916</v>
      </c>
      <c r="G215" s="1091" t="s">
        <v>4917</v>
      </c>
      <c r="H215" s="1075" t="s">
        <v>4918</v>
      </c>
      <c r="I215" s="1078" t="s">
        <v>4919</v>
      </c>
      <c r="J215" s="1092"/>
      <c r="K215" s="1092"/>
      <c r="L215" s="1092"/>
      <c r="M215" s="1093">
        <v>221148.64</v>
      </c>
      <c r="N215" s="1093">
        <v>171390.12</v>
      </c>
      <c r="O215" s="1079">
        <f t="shared" si="9"/>
        <v>49758.520000000019</v>
      </c>
      <c r="P215" s="1080">
        <f t="shared" si="10"/>
        <v>0.22500034366026397</v>
      </c>
      <c r="Q215" s="1078" t="s">
        <v>4920</v>
      </c>
      <c r="R215" s="1094" t="s">
        <v>4921</v>
      </c>
      <c r="S215" s="1095" t="s">
        <v>4922</v>
      </c>
      <c r="T215" s="1096">
        <v>42725</v>
      </c>
      <c r="U215" s="1097"/>
      <c r="V215" s="1096">
        <v>42744</v>
      </c>
      <c r="W215" s="1096">
        <v>42744</v>
      </c>
      <c r="X215" s="1097" t="s">
        <v>4925</v>
      </c>
      <c r="Y215" s="1093">
        <v>171390.12</v>
      </c>
      <c r="Z215" s="1078" t="s">
        <v>4920</v>
      </c>
      <c r="AA215" s="1094" t="s">
        <v>4921</v>
      </c>
    </row>
    <row r="216" spans="1:27" ht="76.5">
      <c r="A216" s="314" t="s">
        <v>2820</v>
      </c>
      <c r="B216" s="1078" t="s">
        <v>1310</v>
      </c>
      <c r="C216" s="1075" t="s">
        <v>4897</v>
      </c>
      <c r="D216" s="1041" t="s">
        <v>362</v>
      </c>
      <c r="E216" s="778" t="s">
        <v>4915</v>
      </c>
      <c r="F216" s="1075" t="s">
        <v>4916</v>
      </c>
      <c r="G216" s="1091" t="s">
        <v>4917</v>
      </c>
      <c r="H216" s="1075" t="s">
        <v>4918</v>
      </c>
      <c r="I216" s="1078" t="s">
        <v>4919</v>
      </c>
      <c r="J216" s="1092"/>
      <c r="K216" s="1092"/>
      <c r="L216" s="1092"/>
      <c r="M216" s="1093">
        <v>353837.82</v>
      </c>
      <c r="N216" s="1098">
        <v>274224.19</v>
      </c>
      <c r="O216" s="1079">
        <f t="shared" si="9"/>
        <v>79613.63</v>
      </c>
      <c r="P216" s="1080">
        <f t="shared" si="10"/>
        <v>0.22500034055149898</v>
      </c>
      <c r="Q216" s="1078" t="s">
        <v>4920</v>
      </c>
      <c r="R216" s="1094" t="s">
        <v>4921</v>
      </c>
      <c r="S216" s="1095" t="s">
        <v>4922</v>
      </c>
      <c r="T216" s="1096">
        <v>42725</v>
      </c>
      <c r="U216" s="1097"/>
      <c r="V216" s="1096">
        <v>42744</v>
      </c>
      <c r="W216" s="1096">
        <v>42744</v>
      </c>
      <c r="X216" s="1097" t="s">
        <v>4926</v>
      </c>
      <c r="Y216" s="1098">
        <v>274224.19</v>
      </c>
      <c r="Z216" s="1078" t="s">
        <v>4920</v>
      </c>
      <c r="AA216" s="1094" t="s">
        <v>4921</v>
      </c>
    </row>
    <row r="217" spans="1:27" ht="76.5">
      <c r="A217" s="314" t="s">
        <v>2821</v>
      </c>
      <c r="B217" s="1099" t="s">
        <v>4927</v>
      </c>
      <c r="C217" s="1100" t="s">
        <v>4885</v>
      </c>
      <c r="D217" s="1101" t="s">
        <v>362</v>
      </c>
      <c r="E217" s="1102" t="s">
        <v>4928</v>
      </c>
      <c r="F217" s="1103" t="s">
        <v>4916</v>
      </c>
      <c r="G217" s="1104">
        <v>42712</v>
      </c>
      <c r="H217" s="1103" t="s">
        <v>4929</v>
      </c>
      <c r="I217" s="1099" t="s">
        <v>4930</v>
      </c>
      <c r="J217" s="1105">
        <v>2</v>
      </c>
      <c r="K217" s="1105">
        <v>2</v>
      </c>
      <c r="L217" s="1105">
        <v>0</v>
      </c>
      <c r="M217" s="1106">
        <v>313593.73</v>
      </c>
      <c r="N217" s="1093">
        <v>219515.53</v>
      </c>
      <c r="O217" s="1079">
        <f t="shared" si="9"/>
        <v>94078.199999999983</v>
      </c>
      <c r="P217" s="1080">
        <f t="shared" si="10"/>
        <v>0.30000025829598059</v>
      </c>
      <c r="Q217" s="1099" t="s">
        <v>4931</v>
      </c>
      <c r="R217" s="1107" t="s">
        <v>4932</v>
      </c>
      <c r="S217" s="1108" t="s">
        <v>4933</v>
      </c>
      <c r="T217" s="1109">
        <v>42731</v>
      </c>
      <c r="U217" s="1097"/>
      <c r="V217" s="1096">
        <v>42744</v>
      </c>
      <c r="W217" s="1096">
        <v>42744</v>
      </c>
      <c r="X217" s="1097" t="s">
        <v>4934</v>
      </c>
      <c r="Y217" s="1093">
        <v>219515.53</v>
      </c>
      <c r="Z217" s="1099" t="s">
        <v>4931</v>
      </c>
      <c r="AA217" s="1107" t="s">
        <v>4932</v>
      </c>
    </row>
    <row r="218" spans="1:27" ht="76.5">
      <c r="A218" s="314" t="s">
        <v>2822</v>
      </c>
      <c r="B218" s="1078" t="s">
        <v>1310</v>
      </c>
      <c r="C218" s="1075" t="s">
        <v>4897</v>
      </c>
      <c r="D218" s="1041" t="s">
        <v>362</v>
      </c>
      <c r="E218" s="778" t="s">
        <v>4928</v>
      </c>
      <c r="F218" s="1075" t="s">
        <v>4916</v>
      </c>
      <c r="G218" s="1110">
        <v>42712</v>
      </c>
      <c r="H218" s="1075" t="s">
        <v>4929</v>
      </c>
      <c r="I218" s="1078" t="s">
        <v>4930</v>
      </c>
      <c r="J218" s="1105"/>
      <c r="K218" s="1105"/>
      <c r="L218" s="1105"/>
      <c r="M218" s="1111">
        <v>188156.24</v>
      </c>
      <c r="N218" s="1041">
        <v>131709.32</v>
      </c>
      <c r="O218" s="1079">
        <f t="shared" si="9"/>
        <v>56446.919999999984</v>
      </c>
      <c r="P218" s="1080">
        <f t="shared" si="10"/>
        <v>0.30000025510713857</v>
      </c>
      <c r="Q218" s="1078" t="s">
        <v>4931</v>
      </c>
      <c r="R218" s="1094" t="s">
        <v>4932</v>
      </c>
      <c r="S218" s="1095" t="s">
        <v>4933</v>
      </c>
      <c r="T218" s="1096">
        <v>42731</v>
      </c>
      <c r="U218" s="1097"/>
      <c r="V218" s="1096">
        <v>42744</v>
      </c>
      <c r="W218" s="1096">
        <v>42744</v>
      </c>
      <c r="X218" s="1097" t="s">
        <v>4935</v>
      </c>
      <c r="Y218" s="1041">
        <v>131709.32</v>
      </c>
      <c r="Z218" s="1078" t="s">
        <v>4931</v>
      </c>
      <c r="AA218" s="1094" t="s">
        <v>4932</v>
      </c>
    </row>
    <row r="219" spans="1:27" ht="63.75">
      <c r="A219" s="314" t="s">
        <v>2823</v>
      </c>
      <c r="B219" s="1078" t="s">
        <v>4890</v>
      </c>
      <c r="C219" s="1075" t="s">
        <v>4891</v>
      </c>
      <c r="D219" s="1041" t="s">
        <v>362</v>
      </c>
      <c r="E219" s="778" t="s">
        <v>4928</v>
      </c>
      <c r="F219" s="1075" t="s">
        <v>4262</v>
      </c>
      <c r="G219" s="1110">
        <v>42712</v>
      </c>
      <c r="H219" s="1075" t="s">
        <v>4929</v>
      </c>
      <c r="I219" s="1078" t="s">
        <v>4930</v>
      </c>
      <c r="J219" s="1105"/>
      <c r="K219" s="1105"/>
      <c r="L219" s="1105"/>
      <c r="M219" s="1111">
        <v>250874.98</v>
      </c>
      <c r="N219" s="1041">
        <v>175612.42</v>
      </c>
      <c r="O219" s="1079">
        <f t="shared" si="9"/>
        <v>75262.559999999998</v>
      </c>
      <c r="P219" s="1080">
        <f t="shared" si="10"/>
        <v>0.30000026307924371</v>
      </c>
      <c r="Q219" s="1078" t="s">
        <v>4931</v>
      </c>
      <c r="R219" s="1094" t="s">
        <v>4932</v>
      </c>
      <c r="S219" s="1095" t="s">
        <v>4933</v>
      </c>
      <c r="T219" s="1096">
        <v>42731</v>
      </c>
      <c r="U219" s="1097"/>
      <c r="V219" s="1096">
        <v>42744</v>
      </c>
      <c r="W219" s="1096">
        <v>42744</v>
      </c>
      <c r="X219" s="1097" t="s">
        <v>4936</v>
      </c>
      <c r="Y219" s="1041">
        <v>175612.42</v>
      </c>
      <c r="Z219" s="1078" t="s">
        <v>4931</v>
      </c>
      <c r="AA219" s="1094" t="s">
        <v>4932</v>
      </c>
    </row>
    <row r="220" spans="1:27" ht="63.75">
      <c r="A220" s="314" t="s">
        <v>2824</v>
      </c>
      <c r="B220" s="1078" t="s">
        <v>1280</v>
      </c>
      <c r="C220" s="1075" t="s">
        <v>4893</v>
      </c>
      <c r="D220" s="1041" t="s">
        <v>362</v>
      </c>
      <c r="E220" s="778" t="s">
        <v>4928</v>
      </c>
      <c r="F220" s="1075" t="s">
        <v>4937</v>
      </c>
      <c r="G220" s="1110">
        <v>42712</v>
      </c>
      <c r="H220" s="1075" t="s">
        <v>4929</v>
      </c>
      <c r="I220" s="1078" t="s">
        <v>4930</v>
      </c>
      <c r="J220" s="1112"/>
      <c r="K220" s="1112"/>
      <c r="L220" s="1112"/>
      <c r="M220" s="1111">
        <v>188156.24</v>
      </c>
      <c r="N220" s="1041">
        <v>131709.32</v>
      </c>
      <c r="O220" s="1079">
        <f t="shared" si="9"/>
        <v>56446.919999999984</v>
      </c>
      <c r="P220" s="1080">
        <f t="shared" si="10"/>
        <v>0.30000025510713857</v>
      </c>
      <c r="Q220" s="1078" t="s">
        <v>4931</v>
      </c>
      <c r="R220" s="1094" t="s">
        <v>4932</v>
      </c>
      <c r="S220" s="1095" t="s">
        <v>4933</v>
      </c>
      <c r="T220" s="1096">
        <v>42731</v>
      </c>
      <c r="U220" s="1097"/>
      <c r="V220" s="1096">
        <v>42744</v>
      </c>
      <c r="W220" s="1096">
        <v>42744</v>
      </c>
      <c r="X220" s="1097" t="s">
        <v>4938</v>
      </c>
      <c r="Y220" s="1041">
        <v>131709.32</v>
      </c>
      <c r="Z220" s="1078" t="s">
        <v>4931</v>
      </c>
      <c r="AA220" s="1094" t="s">
        <v>4932</v>
      </c>
    </row>
    <row r="221" spans="1:27" ht="76.5">
      <c r="A221" s="314" t="s">
        <v>2825</v>
      </c>
      <c r="B221" s="1078" t="s">
        <v>1238</v>
      </c>
      <c r="C221" s="1075" t="s">
        <v>4885</v>
      </c>
      <c r="D221" s="1041" t="s">
        <v>362</v>
      </c>
      <c r="E221" s="778" t="s">
        <v>4939</v>
      </c>
      <c r="F221" s="1075" t="s">
        <v>4916</v>
      </c>
      <c r="G221" s="1091" t="s">
        <v>4917</v>
      </c>
      <c r="H221" s="1075" t="s">
        <v>4940</v>
      </c>
      <c r="I221" s="1078" t="s">
        <v>4919</v>
      </c>
      <c r="J221" s="1113">
        <v>3</v>
      </c>
      <c r="K221" s="1113">
        <v>3</v>
      </c>
      <c r="L221" s="1113">
        <v>0</v>
      </c>
      <c r="M221" s="1093">
        <v>273250.64</v>
      </c>
      <c r="N221" s="1114">
        <v>194007.95</v>
      </c>
      <c r="O221" s="1079">
        <f t="shared" si="9"/>
        <v>79242.69</v>
      </c>
      <c r="P221" s="1080">
        <f t="shared" si="10"/>
        <v>0.29000001610243259</v>
      </c>
      <c r="Q221" s="1078" t="s">
        <v>4920</v>
      </c>
      <c r="R221" s="1094" t="s">
        <v>4921</v>
      </c>
      <c r="S221" s="1095" t="s">
        <v>4922</v>
      </c>
      <c r="T221" s="1096">
        <v>42725</v>
      </c>
      <c r="U221" s="1097"/>
      <c r="V221" s="1096">
        <v>42744</v>
      </c>
      <c r="W221" s="1096">
        <v>42744</v>
      </c>
      <c r="X221" s="1097" t="s">
        <v>4941</v>
      </c>
      <c r="Y221" s="1114">
        <v>194007.95</v>
      </c>
      <c r="Z221" s="1078" t="s">
        <v>4920</v>
      </c>
      <c r="AA221" s="1094" t="s">
        <v>4921</v>
      </c>
    </row>
    <row r="222" spans="1:27" ht="63.75">
      <c r="A222" s="314" t="s">
        <v>2826</v>
      </c>
      <c r="B222" s="1078" t="s">
        <v>1280</v>
      </c>
      <c r="C222" s="1075" t="s">
        <v>4893</v>
      </c>
      <c r="D222" s="1041" t="s">
        <v>362</v>
      </c>
      <c r="E222" s="778" t="s">
        <v>4939</v>
      </c>
      <c r="F222" s="1075" t="s">
        <v>4937</v>
      </c>
      <c r="G222" s="1091" t="s">
        <v>4917</v>
      </c>
      <c r="H222" s="1075" t="s">
        <v>4940</v>
      </c>
      <c r="I222" s="1078" t="s">
        <v>4919</v>
      </c>
      <c r="J222" s="1105"/>
      <c r="K222" s="1105"/>
      <c r="L222" s="1105"/>
      <c r="M222" s="1093">
        <v>182167.09</v>
      </c>
      <c r="N222" s="1114">
        <v>129338.63</v>
      </c>
      <c r="O222" s="1079">
        <f t="shared" si="9"/>
        <v>52828.459999999992</v>
      </c>
      <c r="P222" s="1080">
        <f t="shared" si="10"/>
        <v>0.2900000214089164</v>
      </c>
      <c r="Q222" s="1078" t="s">
        <v>4920</v>
      </c>
      <c r="R222" s="1094" t="s">
        <v>4921</v>
      </c>
      <c r="S222" s="1095" t="s">
        <v>4922</v>
      </c>
      <c r="T222" s="1096">
        <v>42725</v>
      </c>
      <c r="U222" s="1097"/>
      <c r="V222" s="1096">
        <v>42744</v>
      </c>
      <c r="W222" s="1096">
        <v>42744</v>
      </c>
      <c r="X222" s="1097" t="s">
        <v>4942</v>
      </c>
      <c r="Y222" s="1114">
        <v>129338.63</v>
      </c>
      <c r="Z222" s="1078" t="s">
        <v>4920</v>
      </c>
      <c r="AA222" s="1094" t="s">
        <v>4921</v>
      </c>
    </row>
    <row r="223" spans="1:27" ht="76.5">
      <c r="A223" s="314" t="s">
        <v>2827</v>
      </c>
      <c r="B223" s="1078" t="s">
        <v>1310</v>
      </c>
      <c r="C223" s="1075" t="s">
        <v>4897</v>
      </c>
      <c r="D223" s="1041" t="s">
        <v>362</v>
      </c>
      <c r="E223" s="778" t="s">
        <v>4939</v>
      </c>
      <c r="F223" s="1075" t="s">
        <v>4916</v>
      </c>
      <c r="G223" s="1091" t="s">
        <v>4917</v>
      </c>
      <c r="H223" s="1075" t="s">
        <v>4940</v>
      </c>
      <c r="I223" s="1078" t="s">
        <v>4919</v>
      </c>
      <c r="J223" s="1112"/>
      <c r="K223" s="1112"/>
      <c r="L223" s="1112"/>
      <c r="M223" s="1093">
        <v>91083.55</v>
      </c>
      <c r="N223" s="1114">
        <v>64669.32</v>
      </c>
      <c r="O223" s="1079">
        <f t="shared" si="9"/>
        <v>26414.230000000003</v>
      </c>
      <c r="P223" s="1080">
        <f t="shared" si="10"/>
        <v>0.29000000548946547</v>
      </c>
      <c r="Q223" s="1078" t="s">
        <v>4920</v>
      </c>
      <c r="R223" s="1094" t="s">
        <v>4921</v>
      </c>
      <c r="S223" s="1095" t="s">
        <v>4922</v>
      </c>
      <c r="T223" s="1096">
        <v>42725</v>
      </c>
      <c r="U223" s="1097"/>
      <c r="V223" s="1096">
        <v>42744</v>
      </c>
      <c r="W223" s="1096">
        <v>42744</v>
      </c>
      <c r="X223" s="1097" t="s">
        <v>4943</v>
      </c>
      <c r="Y223" s="1114">
        <v>64669.32</v>
      </c>
      <c r="Z223" s="1078" t="s">
        <v>4920</v>
      </c>
      <c r="AA223" s="1094" t="s">
        <v>4921</v>
      </c>
    </row>
    <row r="224" spans="1:27" ht="51">
      <c r="A224" s="314" t="s">
        <v>2828</v>
      </c>
      <c r="B224" s="1115" t="s">
        <v>4944</v>
      </c>
      <c r="C224" s="1115">
        <v>4219004268</v>
      </c>
      <c r="D224" s="1116" t="s">
        <v>4000</v>
      </c>
      <c r="E224" s="1117" t="s">
        <v>4945</v>
      </c>
      <c r="F224" s="1118" t="s">
        <v>793</v>
      </c>
      <c r="G224" s="1119" t="s">
        <v>4196</v>
      </c>
      <c r="H224" s="1119" t="s">
        <v>4946</v>
      </c>
      <c r="I224" s="1119" t="s">
        <v>4947</v>
      </c>
      <c r="J224" s="1120" t="s">
        <v>10</v>
      </c>
      <c r="K224" s="1120" t="s">
        <v>10</v>
      </c>
      <c r="L224" s="1120" t="s">
        <v>666</v>
      </c>
      <c r="M224" s="1121">
        <v>340335.23</v>
      </c>
      <c r="N224" s="1122">
        <v>340335.23</v>
      </c>
      <c r="O224" s="1079">
        <f t="shared" si="9"/>
        <v>0</v>
      </c>
      <c r="P224" s="1080">
        <f t="shared" si="10"/>
        <v>0</v>
      </c>
      <c r="Q224" s="1123" t="s">
        <v>4948</v>
      </c>
      <c r="R224" s="1124">
        <v>4205194788</v>
      </c>
      <c r="S224" s="1125" t="s">
        <v>4949</v>
      </c>
      <c r="T224" s="1120" t="s">
        <v>3884</v>
      </c>
      <c r="U224" s="1120" t="s">
        <v>3992</v>
      </c>
      <c r="V224" s="1120" t="s">
        <v>3906</v>
      </c>
      <c r="W224" s="1120" t="s">
        <v>3850</v>
      </c>
      <c r="X224" s="1120" t="s">
        <v>4950</v>
      </c>
      <c r="Y224" s="1121">
        <v>340335.23</v>
      </c>
      <c r="Z224" s="1126" t="s">
        <v>4948</v>
      </c>
      <c r="AA224" s="1124">
        <v>4205194788</v>
      </c>
    </row>
    <row r="225" spans="1:27" ht="51">
      <c r="A225" s="314" t="s">
        <v>2829</v>
      </c>
      <c r="B225" s="1078" t="s">
        <v>4951</v>
      </c>
      <c r="C225" s="1097" t="s">
        <v>801</v>
      </c>
      <c r="D225" s="1116" t="s">
        <v>4000</v>
      </c>
      <c r="E225" s="778" t="s">
        <v>4952</v>
      </c>
      <c r="F225" s="1110">
        <v>42709</v>
      </c>
      <c r="G225" s="1091">
        <v>42720</v>
      </c>
      <c r="H225" s="1075" t="s">
        <v>4953</v>
      </c>
      <c r="I225" s="1078" t="s">
        <v>4954</v>
      </c>
      <c r="J225" s="1127">
        <v>1</v>
      </c>
      <c r="K225" s="1127">
        <v>1</v>
      </c>
      <c r="L225" s="1127">
        <v>0</v>
      </c>
      <c r="M225" s="1093">
        <v>2037917.5</v>
      </c>
      <c r="N225" s="1128">
        <v>2037917.5</v>
      </c>
      <c r="O225" s="1079">
        <f>M225-N225</f>
        <v>0</v>
      </c>
      <c r="P225" s="1080">
        <f>(100-((N225/M225)*100))/100</f>
        <v>0</v>
      </c>
      <c r="Q225" s="1129" t="s">
        <v>4955</v>
      </c>
      <c r="R225" s="1041">
        <v>4205331434</v>
      </c>
      <c r="S225" s="1041" t="s">
        <v>4956</v>
      </c>
      <c r="T225" s="1130">
        <v>42745</v>
      </c>
      <c r="U225" s="1120" t="s">
        <v>3992</v>
      </c>
      <c r="V225" s="1120" t="s">
        <v>3906</v>
      </c>
      <c r="W225" s="1096">
        <v>42761</v>
      </c>
      <c r="X225" s="1041" t="s">
        <v>4957</v>
      </c>
      <c r="Y225" s="1128">
        <v>2037917.5</v>
      </c>
      <c r="Z225" s="1129" t="s">
        <v>4955</v>
      </c>
      <c r="AA225" s="1041">
        <v>4205331434</v>
      </c>
    </row>
    <row r="226" spans="1:27" ht="38.25">
      <c r="A226" s="314" t="s">
        <v>2830</v>
      </c>
      <c r="B226" s="781" t="s">
        <v>2467</v>
      </c>
      <c r="C226" s="778">
        <v>4216005168</v>
      </c>
      <c r="D226" s="778" t="s">
        <v>3979</v>
      </c>
      <c r="E226" s="778" t="s">
        <v>4958</v>
      </c>
      <c r="F226" s="1096">
        <v>42699</v>
      </c>
      <c r="G226" s="1096">
        <v>42711</v>
      </c>
      <c r="H226" s="1097" t="s">
        <v>4959</v>
      </c>
      <c r="I226" s="1097" t="s">
        <v>4960</v>
      </c>
      <c r="J226" s="1127">
        <v>9</v>
      </c>
      <c r="K226" s="1127">
        <v>7</v>
      </c>
      <c r="L226" s="1127">
        <v>2</v>
      </c>
      <c r="M226" s="1093">
        <v>259878.06</v>
      </c>
      <c r="N226" s="1093">
        <v>201980</v>
      </c>
      <c r="O226" s="1079">
        <f t="shared" si="9"/>
        <v>57898.06</v>
      </c>
      <c r="P226" s="1080">
        <f t="shared" si="10"/>
        <v>0.22278933435165699</v>
      </c>
      <c r="Q226" s="1093" t="s">
        <v>4961</v>
      </c>
      <c r="R226" s="1097" t="s">
        <v>4962</v>
      </c>
      <c r="S226" s="1093" t="s">
        <v>4963</v>
      </c>
      <c r="T226" s="1096">
        <v>42725</v>
      </c>
      <c r="U226" s="1116" t="s">
        <v>3992</v>
      </c>
      <c r="V226" s="1096">
        <v>42751</v>
      </c>
      <c r="W226" s="1096">
        <v>42752</v>
      </c>
      <c r="X226" s="1097" t="s">
        <v>4964</v>
      </c>
      <c r="Y226" s="1093">
        <v>201980</v>
      </c>
      <c r="Z226" s="1093" t="s">
        <v>4961</v>
      </c>
      <c r="AA226" s="1097" t="s">
        <v>4962</v>
      </c>
    </row>
    <row r="227" spans="1:27" ht="38.25">
      <c r="A227" s="314" t="s">
        <v>2831</v>
      </c>
      <c r="B227" s="781" t="s">
        <v>2540</v>
      </c>
      <c r="C227" s="778">
        <v>4217023709</v>
      </c>
      <c r="D227" s="1041" t="s">
        <v>362</v>
      </c>
      <c r="E227" s="778" t="s">
        <v>4965</v>
      </c>
      <c r="F227" s="1097" t="s">
        <v>788</v>
      </c>
      <c r="G227" s="1097" t="s">
        <v>4966</v>
      </c>
      <c r="H227" s="1097" t="s">
        <v>4967</v>
      </c>
      <c r="I227" s="1097" t="s">
        <v>4264</v>
      </c>
      <c r="J227" s="1092">
        <v>4</v>
      </c>
      <c r="K227" s="1092">
        <v>4</v>
      </c>
      <c r="L227" s="1092">
        <v>0</v>
      </c>
      <c r="M227" s="1093">
        <v>29046.45</v>
      </c>
      <c r="N227" s="1093">
        <v>4356.95</v>
      </c>
      <c r="O227" s="1079">
        <f t="shared" si="9"/>
        <v>24689.5</v>
      </c>
      <c r="P227" s="1080">
        <f t="shared" si="10"/>
        <v>0.85000060248326392</v>
      </c>
      <c r="Q227" s="1131" t="s">
        <v>4265</v>
      </c>
      <c r="R227" s="1132" t="s">
        <v>665</v>
      </c>
      <c r="S227" s="1131" t="s">
        <v>4968</v>
      </c>
      <c r="T227" s="1109">
        <v>42730</v>
      </c>
      <c r="U227" s="209" t="s">
        <v>3992</v>
      </c>
      <c r="V227" s="1096">
        <v>42751</v>
      </c>
      <c r="W227" s="1096">
        <v>42756</v>
      </c>
      <c r="X227" s="1097" t="s">
        <v>4969</v>
      </c>
      <c r="Y227" s="1093">
        <v>4356.95</v>
      </c>
      <c r="Z227" s="1131" t="s">
        <v>4265</v>
      </c>
      <c r="AA227" s="1132" t="s">
        <v>665</v>
      </c>
    </row>
    <row r="228" spans="1:27" ht="38.25">
      <c r="A228" s="314" t="s">
        <v>2832</v>
      </c>
      <c r="B228" s="781" t="s">
        <v>2531</v>
      </c>
      <c r="C228" s="778">
        <v>4217023530</v>
      </c>
      <c r="D228" s="1041" t="s">
        <v>362</v>
      </c>
      <c r="E228" s="778" t="s">
        <v>4965</v>
      </c>
      <c r="F228" s="1097" t="s">
        <v>788</v>
      </c>
      <c r="G228" s="1097" t="s">
        <v>4740</v>
      </c>
      <c r="H228" s="1097" t="s">
        <v>4967</v>
      </c>
      <c r="I228" s="1097" t="s">
        <v>4264</v>
      </c>
      <c r="J228" s="1092"/>
      <c r="K228" s="1092"/>
      <c r="L228" s="1092"/>
      <c r="M228" s="1093">
        <v>127409.11</v>
      </c>
      <c r="N228" s="1093">
        <v>19111.28</v>
      </c>
      <c r="O228" s="1079">
        <f t="shared" si="9"/>
        <v>108297.83</v>
      </c>
      <c r="P228" s="1080">
        <f t="shared" si="10"/>
        <v>0.85000067891534603</v>
      </c>
      <c r="Q228" s="1093" t="s">
        <v>4265</v>
      </c>
      <c r="R228" s="1097" t="s">
        <v>665</v>
      </c>
      <c r="S228" s="1093" t="s">
        <v>4968</v>
      </c>
      <c r="T228" s="1096">
        <v>42730</v>
      </c>
      <c r="U228" s="209" t="s">
        <v>3992</v>
      </c>
      <c r="V228" s="1096">
        <v>42751</v>
      </c>
      <c r="W228" s="1096">
        <v>42756</v>
      </c>
      <c r="X228" s="1097" t="s">
        <v>4970</v>
      </c>
      <c r="Y228" s="1093">
        <v>19111.28</v>
      </c>
      <c r="Z228" s="1093" t="s">
        <v>4265</v>
      </c>
      <c r="AA228" s="1097" t="s">
        <v>665</v>
      </c>
    </row>
    <row r="229" spans="1:27" ht="63.75">
      <c r="A229" s="314" t="s">
        <v>2833</v>
      </c>
      <c r="B229" s="781" t="s">
        <v>4971</v>
      </c>
      <c r="C229" s="1097" t="s">
        <v>4972</v>
      </c>
      <c r="D229" s="1041" t="s">
        <v>362</v>
      </c>
      <c r="E229" s="778" t="s">
        <v>4965</v>
      </c>
      <c r="F229" s="1096">
        <v>42699</v>
      </c>
      <c r="G229" s="1097" t="s">
        <v>4966</v>
      </c>
      <c r="H229" s="1097" t="s">
        <v>4967</v>
      </c>
      <c r="I229" s="1097" t="s">
        <v>4264</v>
      </c>
      <c r="J229" s="1092"/>
      <c r="K229" s="1092"/>
      <c r="L229" s="1092"/>
      <c r="M229" s="1093">
        <v>32685.119999999999</v>
      </c>
      <c r="N229" s="1133">
        <v>4902.4399999999996</v>
      </c>
      <c r="O229" s="1079">
        <f t="shared" si="9"/>
        <v>27782.68</v>
      </c>
      <c r="P229" s="1080">
        <f t="shared" si="10"/>
        <v>0.85001003514749218</v>
      </c>
      <c r="Q229" s="1093" t="s">
        <v>4265</v>
      </c>
      <c r="R229" s="1097" t="s">
        <v>665</v>
      </c>
      <c r="S229" s="1093" t="s">
        <v>4968</v>
      </c>
      <c r="T229" s="1096">
        <v>42730</v>
      </c>
      <c r="U229" s="209" t="s">
        <v>3992</v>
      </c>
      <c r="V229" s="1134">
        <v>42754</v>
      </c>
      <c r="W229" s="1134">
        <v>42758</v>
      </c>
      <c r="X229" s="1118" t="s">
        <v>4973</v>
      </c>
      <c r="Y229" s="1133">
        <v>4902.4399999999996</v>
      </c>
      <c r="Z229" s="1093" t="s">
        <v>4265</v>
      </c>
      <c r="AA229" s="1097" t="s">
        <v>665</v>
      </c>
    </row>
    <row r="230" spans="1:27" ht="63.75">
      <c r="A230" s="314" t="s">
        <v>2834</v>
      </c>
      <c r="B230" s="781" t="s">
        <v>4974</v>
      </c>
      <c r="C230" s="1097" t="s">
        <v>4975</v>
      </c>
      <c r="D230" s="1041" t="s">
        <v>362</v>
      </c>
      <c r="E230" s="778" t="s">
        <v>4965</v>
      </c>
      <c r="F230" s="1096">
        <v>42699</v>
      </c>
      <c r="G230" s="1097" t="s">
        <v>4966</v>
      </c>
      <c r="H230" s="1097" t="s">
        <v>4967</v>
      </c>
      <c r="I230" s="1097" t="s">
        <v>4264</v>
      </c>
      <c r="J230" s="1092"/>
      <c r="K230" s="1092"/>
      <c r="L230" s="1092"/>
      <c r="M230" s="1093">
        <v>24308.97</v>
      </c>
      <c r="N230" s="1133">
        <v>3646.33</v>
      </c>
      <c r="O230" s="1079">
        <f t="shared" si="9"/>
        <v>20662.64</v>
      </c>
      <c r="P230" s="1080">
        <f t="shared" si="10"/>
        <v>0.85000063762471212</v>
      </c>
      <c r="Q230" s="1093" t="s">
        <v>4265</v>
      </c>
      <c r="R230" s="1097" t="s">
        <v>665</v>
      </c>
      <c r="S230" s="1093" t="s">
        <v>4968</v>
      </c>
      <c r="T230" s="1096">
        <v>42730</v>
      </c>
      <c r="U230" s="209" t="s">
        <v>3992</v>
      </c>
      <c r="V230" s="1134">
        <v>42754</v>
      </c>
      <c r="W230" s="1134">
        <v>42758</v>
      </c>
      <c r="X230" s="1118" t="s">
        <v>4976</v>
      </c>
      <c r="Y230" s="1133">
        <v>3646.33</v>
      </c>
      <c r="Z230" s="1093" t="s">
        <v>4265</v>
      </c>
      <c r="AA230" s="1097" t="s">
        <v>665</v>
      </c>
    </row>
    <row r="231" spans="1:27" ht="63.75">
      <c r="A231" s="314" t="s">
        <v>2835</v>
      </c>
      <c r="B231" s="781" t="s">
        <v>4977</v>
      </c>
      <c r="C231" s="1097" t="s">
        <v>4978</v>
      </c>
      <c r="D231" s="1041" t="s">
        <v>362</v>
      </c>
      <c r="E231" s="778" t="s">
        <v>4965</v>
      </c>
      <c r="F231" s="1096">
        <v>42699</v>
      </c>
      <c r="G231" s="1097" t="s">
        <v>4966</v>
      </c>
      <c r="H231" s="1097" t="s">
        <v>4967</v>
      </c>
      <c r="I231" s="1097" t="s">
        <v>4264</v>
      </c>
      <c r="J231" s="1092"/>
      <c r="K231" s="1092"/>
      <c r="L231" s="1092"/>
      <c r="M231" s="1093">
        <v>32908.61</v>
      </c>
      <c r="N231" s="1133">
        <v>4936.2700000000004</v>
      </c>
      <c r="O231" s="1079">
        <f t="shared" si="9"/>
        <v>27972.34</v>
      </c>
      <c r="P231" s="1080">
        <f t="shared" si="10"/>
        <v>0.85000065332446428</v>
      </c>
      <c r="Q231" s="1093" t="s">
        <v>4265</v>
      </c>
      <c r="R231" s="1097" t="s">
        <v>665</v>
      </c>
      <c r="S231" s="1093" t="s">
        <v>4968</v>
      </c>
      <c r="T231" s="1096">
        <v>42730</v>
      </c>
      <c r="U231" s="209" t="s">
        <v>3992</v>
      </c>
      <c r="V231" s="1134">
        <v>42754</v>
      </c>
      <c r="W231" s="1134">
        <v>42758</v>
      </c>
      <c r="X231" s="1118" t="s">
        <v>4979</v>
      </c>
      <c r="Y231" s="1133">
        <v>4936.2700000000004</v>
      </c>
      <c r="Z231" s="1093" t="s">
        <v>4265</v>
      </c>
      <c r="AA231" s="1097" t="s">
        <v>665</v>
      </c>
    </row>
    <row r="232" spans="1:27" ht="63.75">
      <c r="A232" s="314" t="s">
        <v>2836</v>
      </c>
      <c r="B232" s="781" t="s">
        <v>4980</v>
      </c>
      <c r="C232" s="778" t="s">
        <v>4981</v>
      </c>
      <c r="D232" s="1041" t="s">
        <v>362</v>
      </c>
      <c r="E232" s="778" t="s">
        <v>4965</v>
      </c>
      <c r="F232" s="1096">
        <v>42699</v>
      </c>
      <c r="G232" s="1097" t="s">
        <v>4966</v>
      </c>
      <c r="H232" s="1097" t="s">
        <v>4967</v>
      </c>
      <c r="I232" s="1097" t="s">
        <v>4264</v>
      </c>
      <c r="J232" s="1092"/>
      <c r="K232" s="1092"/>
      <c r="L232" s="1092"/>
      <c r="M232" s="1093">
        <v>18973.3</v>
      </c>
      <c r="N232" s="1133">
        <v>2845.97</v>
      </c>
      <c r="O232" s="1079">
        <f t="shared" si="9"/>
        <v>16127.33</v>
      </c>
      <c r="P232" s="1080">
        <f t="shared" si="10"/>
        <v>0.8500013176411062</v>
      </c>
      <c r="Q232" s="1093" t="s">
        <v>4265</v>
      </c>
      <c r="R232" s="1097" t="s">
        <v>665</v>
      </c>
      <c r="S232" s="1093" t="s">
        <v>4968</v>
      </c>
      <c r="T232" s="1096">
        <v>42730</v>
      </c>
      <c r="U232" s="209" t="s">
        <v>3992</v>
      </c>
      <c r="V232" s="1134">
        <v>42751</v>
      </c>
      <c r="W232" s="1134">
        <v>42756</v>
      </c>
      <c r="X232" s="1118" t="s">
        <v>4982</v>
      </c>
      <c r="Y232" s="1133">
        <v>2845.97</v>
      </c>
      <c r="Z232" s="1093" t="s">
        <v>4265</v>
      </c>
      <c r="AA232" s="1097" t="s">
        <v>665</v>
      </c>
    </row>
    <row r="233" spans="1:27" ht="38.25">
      <c r="A233" s="314" t="s">
        <v>2837</v>
      </c>
      <c r="B233" s="781" t="s">
        <v>4983</v>
      </c>
      <c r="C233" s="778">
        <v>4217023353</v>
      </c>
      <c r="D233" s="1041" t="s">
        <v>362</v>
      </c>
      <c r="E233" s="778" t="s">
        <v>4965</v>
      </c>
      <c r="F233" s="1096">
        <v>42699</v>
      </c>
      <c r="G233" s="1097" t="s">
        <v>4966</v>
      </c>
      <c r="H233" s="1097" t="s">
        <v>4967</v>
      </c>
      <c r="I233" s="1097" t="s">
        <v>4264</v>
      </c>
      <c r="J233" s="1092"/>
      <c r="K233" s="1092"/>
      <c r="L233" s="1092"/>
      <c r="M233" s="1093">
        <v>80742.03</v>
      </c>
      <c r="N233" s="1133">
        <v>12111.25</v>
      </c>
      <c r="O233" s="1079">
        <f t="shared" si="9"/>
        <v>68630.78</v>
      </c>
      <c r="P233" s="1080">
        <f t="shared" si="10"/>
        <v>0.85000067498922194</v>
      </c>
      <c r="Q233" s="1093" t="s">
        <v>4265</v>
      </c>
      <c r="R233" s="1097" t="s">
        <v>665</v>
      </c>
      <c r="S233" s="1093" t="s">
        <v>4968</v>
      </c>
      <c r="T233" s="1096">
        <v>42730</v>
      </c>
      <c r="U233" s="209" t="s">
        <v>3992</v>
      </c>
      <c r="V233" s="1096">
        <v>42751</v>
      </c>
      <c r="W233" s="1096">
        <v>42757</v>
      </c>
      <c r="X233" s="1097" t="s">
        <v>4984</v>
      </c>
      <c r="Y233" s="1133">
        <v>12111.25</v>
      </c>
      <c r="Z233" s="1093" t="s">
        <v>4265</v>
      </c>
      <c r="AA233" s="1097" t="s">
        <v>665</v>
      </c>
    </row>
    <row r="234" spans="1:27" ht="38.25">
      <c r="A234" s="314" t="s">
        <v>2838</v>
      </c>
      <c r="B234" s="781" t="s">
        <v>2550</v>
      </c>
      <c r="C234" s="778">
        <v>4217030047</v>
      </c>
      <c r="D234" s="1041" t="s">
        <v>362</v>
      </c>
      <c r="E234" s="778" t="s">
        <v>4965</v>
      </c>
      <c r="F234" s="1096">
        <v>42699</v>
      </c>
      <c r="G234" s="1097" t="s">
        <v>4966</v>
      </c>
      <c r="H234" s="1097" t="s">
        <v>4967</v>
      </c>
      <c r="I234" s="1097" t="s">
        <v>4264</v>
      </c>
      <c r="J234" s="1092"/>
      <c r="K234" s="1092"/>
      <c r="L234" s="1092"/>
      <c r="M234" s="1093">
        <v>28501.71</v>
      </c>
      <c r="N234" s="1093">
        <v>4275.24</v>
      </c>
      <c r="O234" s="1079">
        <f t="shared" si="9"/>
        <v>24226.47</v>
      </c>
      <c r="P234" s="1080">
        <f t="shared" si="10"/>
        <v>0.8500005789126337</v>
      </c>
      <c r="Q234" s="1093" t="s">
        <v>4265</v>
      </c>
      <c r="R234" s="1097" t="s">
        <v>665</v>
      </c>
      <c r="S234" s="1093" t="s">
        <v>4968</v>
      </c>
      <c r="T234" s="1096">
        <v>42730</v>
      </c>
      <c r="U234" s="209" t="s">
        <v>3992</v>
      </c>
      <c r="V234" s="1096">
        <v>42751</v>
      </c>
      <c r="W234" s="1096">
        <v>42756</v>
      </c>
      <c r="X234" s="1097" t="s">
        <v>4985</v>
      </c>
      <c r="Y234" s="1093">
        <v>4275.24</v>
      </c>
      <c r="Z234" s="1093" t="s">
        <v>4265</v>
      </c>
      <c r="AA234" s="1097" t="s">
        <v>665</v>
      </c>
    </row>
    <row r="235" spans="1:27" ht="38.25">
      <c r="A235" s="314" t="s">
        <v>2839</v>
      </c>
      <c r="B235" s="781" t="s">
        <v>2557</v>
      </c>
      <c r="C235" s="778">
        <v>4217023787</v>
      </c>
      <c r="D235" s="1041" t="s">
        <v>362</v>
      </c>
      <c r="E235" s="778" t="s">
        <v>4965</v>
      </c>
      <c r="F235" s="1096">
        <v>42699</v>
      </c>
      <c r="G235" s="1097" t="s">
        <v>4966</v>
      </c>
      <c r="H235" s="1097" t="s">
        <v>4967</v>
      </c>
      <c r="I235" s="1097" t="s">
        <v>4264</v>
      </c>
      <c r="J235" s="1092"/>
      <c r="K235" s="1092"/>
      <c r="L235" s="1092"/>
      <c r="M235" s="1093">
        <v>27377.279999999999</v>
      </c>
      <c r="N235" s="1093">
        <v>4106.57</v>
      </c>
      <c r="O235" s="1079">
        <f t="shared" si="9"/>
        <v>23270.71</v>
      </c>
      <c r="P235" s="1080">
        <f t="shared" si="10"/>
        <v>0.85000080358603924</v>
      </c>
      <c r="Q235" s="1093" t="s">
        <v>4265</v>
      </c>
      <c r="R235" s="1097" t="s">
        <v>665</v>
      </c>
      <c r="S235" s="1093" t="s">
        <v>4968</v>
      </c>
      <c r="T235" s="1096">
        <v>42730</v>
      </c>
      <c r="U235" s="209" t="s">
        <v>3992</v>
      </c>
      <c r="V235" s="1096">
        <v>42755</v>
      </c>
      <c r="W235" s="1096">
        <v>42756</v>
      </c>
      <c r="X235" s="1097" t="s">
        <v>4986</v>
      </c>
      <c r="Y235" s="1093">
        <v>4106.57</v>
      </c>
      <c r="Z235" s="1093" t="s">
        <v>4265</v>
      </c>
      <c r="AA235" s="1097" t="s">
        <v>665</v>
      </c>
    </row>
    <row r="236" spans="1:27" ht="38.25">
      <c r="A236" s="314" t="s">
        <v>2840</v>
      </c>
      <c r="B236" s="781" t="s">
        <v>2524</v>
      </c>
      <c r="C236" s="778">
        <v>4220015458</v>
      </c>
      <c r="D236" s="1041" t="s">
        <v>362</v>
      </c>
      <c r="E236" s="778" t="s">
        <v>4965</v>
      </c>
      <c r="F236" s="1096">
        <v>42699</v>
      </c>
      <c r="G236" s="1097" t="s">
        <v>4966</v>
      </c>
      <c r="H236" s="1097" t="s">
        <v>4967</v>
      </c>
      <c r="I236" s="1097" t="s">
        <v>4264</v>
      </c>
      <c r="J236" s="1092"/>
      <c r="K236" s="1092"/>
      <c r="L236" s="1092"/>
      <c r="M236" s="1093">
        <v>39296.639999999999</v>
      </c>
      <c r="N236" s="1093">
        <v>5894.47</v>
      </c>
      <c r="O236" s="1079">
        <f t="shared" si="9"/>
        <v>33402.17</v>
      </c>
      <c r="P236" s="1080">
        <f t="shared" si="10"/>
        <v>0.85000066163417531</v>
      </c>
      <c r="Q236" s="1093" t="s">
        <v>4265</v>
      </c>
      <c r="R236" s="1097" t="s">
        <v>665</v>
      </c>
      <c r="S236" s="1093" t="s">
        <v>4968</v>
      </c>
      <c r="T236" s="1096">
        <v>42730</v>
      </c>
      <c r="U236" s="209" t="s">
        <v>3992</v>
      </c>
      <c r="V236" s="1096">
        <v>42751</v>
      </c>
      <c r="W236" s="1096">
        <v>42756</v>
      </c>
      <c r="X236" s="1097" t="s">
        <v>4987</v>
      </c>
      <c r="Y236" s="1093">
        <v>5894.47</v>
      </c>
      <c r="Z236" s="1093" t="s">
        <v>4265</v>
      </c>
      <c r="AA236" s="1097" t="s">
        <v>665</v>
      </c>
    </row>
    <row r="237" spans="1:27" ht="38.25">
      <c r="A237" s="314" t="s">
        <v>2841</v>
      </c>
      <c r="B237" s="781" t="s">
        <v>4988</v>
      </c>
      <c r="C237" s="1041" t="s">
        <v>2406</v>
      </c>
      <c r="D237" s="1041" t="s">
        <v>362</v>
      </c>
      <c r="E237" s="778" t="s">
        <v>4965</v>
      </c>
      <c r="F237" s="1096">
        <v>42699</v>
      </c>
      <c r="G237" s="1097" t="s">
        <v>4740</v>
      </c>
      <c r="H237" s="1097" t="s">
        <v>4967</v>
      </c>
      <c r="I237" s="1097" t="s">
        <v>4264</v>
      </c>
      <c r="J237" s="1092"/>
      <c r="K237" s="1092"/>
      <c r="L237" s="1092"/>
      <c r="M237" s="1093">
        <v>36626.43</v>
      </c>
      <c r="N237" s="1093">
        <v>5493.94</v>
      </c>
      <c r="O237" s="1079">
        <f t="shared" si="9"/>
        <v>31132.49</v>
      </c>
      <c r="P237" s="1080">
        <f t="shared" si="10"/>
        <v>0.85000066891586212</v>
      </c>
      <c r="Q237" s="1093" t="s">
        <v>4265</v>
      </c>
      <c r="R237" s="1097" t="s">
        <v>665</v>
      </c>
      <c r="S237" s="1093" t="s">
        <v>4968</v>
      </c>
      <c r="T237" s="1096">
        <v>42730</v>
      </c>
      <c r="U237" s="209" t="s">
        <v>3992</v>
      </c>
      <c r="V237" s="1096">
        <v>42748</v>
      </c>
      <c r="W237" s="1096">
        <v>42759</v>
      </c>
      <c r="X237" s="1097" t="s">
        <v>4989</v>
      </c>
      <c r="Y237" s="1093">
        <v>5493.94</v>
      </c>
      <c r="Z237" s="1093" t="s">
        <v>4265</v>
      </c>
      <c r="AA237" s="1097" t="s">
        <v>665</v>
      </c>
    </row>
    <row r="238" spans="1:27" ht="38.25">
      <c r="A238" s="314" t="s">
        <v>2842</v>
      </c>
      <c r="B238" s="781" t="s">
        <v>4990</v>
      </c>
      <c r="C238" s="1041" t="s">
        <v>2416</v>
      </c>
      <c r="D238" s="1041" t="s">
        <v>362</v>
      </c>
      <c r="E238" s="778" t="s">
        <v>4965</v>
      </c>
      <c r="F238" s="1096">
        <v>42699</v>
      </c>
      <c r="G238" s="1097" t="s">
        <v>4740</v>
      </c>
      <c r="H238" s="1097" t="s">
        <v>4967</v>
      </c>
      <c r="I238" s="1097" t="s">
        <v>4264</v>
      </c>
      <c r="J238" s="1092"/>
      <c r="K238" s="1092"/>
      <c r="L238" s="1092"/>
      <c r="M238" s="1093">
        <v>28115.25</v>
      </c>
      <c r="N238" s="1093">
        <v>4217.2700000000004</v>
      </c>
      <c r="O238" s="1079">
        <f t="shared" si="9"/>
        <v>23897.98</v>
      </c>
      <c r="P238" s="1080">
        <f t="shared" si="10"/>
        <v>0.85000062243800079</v>
      </c>
      <c r="Q238" s="1093" t="s">
        <v>4265</v>
      </c>
      <c r="R238" s="1097" t="s">
        <v>665</v>
      </c>
      <c r="S238" s="1093" t="s">
        <v>4968</v>
      </c>
      <c r="T238" s="1096">
        <v>42730</v>
      </c>
      <c r="U238" s="209" t="s">
        <v>3992</v>
      </c>
      <c r="V238" s="1096">
        <v>42748</v>
      </c>
      <c r="W238" s="1096">
        <v>42759</v>
      </c>
      <c r="X238" s="1097" t="s">
        <v>4991</v>
      </c>
      <c r="Y238" s="1093">
        <v>4217.2700000000004</v>
      </c>
      <c r="Z238" s="1093" t="s">
        <v>4265</v>
      </c>
      <c r="AA238" s="1097" t="s">
        <v>665</v>
      </c>
    </row>
    <row r="239" spans="1:27" ht="38.25">
      <c r="A239" s="314" t="s">
        <v>2843</v>
      </c>
      <c r="B239" s="781" t="s">
        <v>4992</v>
      </c>
      <c r="C239" s="1041" t="s">
        <v>2398</v>
      </c>
      <c r="D239" s="1041" t="s">
        <v>362</v>
      </c>
      <c r="E239" s="778" t="s">
        <v>4965</v>
      </c>
      <c r="F239" s="1096">
        <v>42699</v>
      </c>
      <c r="G239" s="1097" t="s">
        <v>4740</v>
      </c>
      <c r="H239" s="1097" t="s">
        <v>4967</v>
      </c>
      <c r="I239" s="1097" t="s">
        <v>4264</v>
      </c>
      <c r="J239" s="1092"/>
      <c r="K239" s="1092"/>
      <c r="L239" s="1092"/>
      <c r="M239" s="1093">
        <v>28078.01</v>
      </c>
      <c r="N239" s="1093">
        <v>4211.68</v>
      </c>
      <c r="O239" s="1079">
        <f t="shared" si="9"/>
        <v>23866.329999999998</v>
      </c>
      <c r="P239" s="1080">
        <f t="shared" si="10"/>
        <v>0.85000076572378158</v>
      </c>
      <c r="Q239" s="1093" t="s">
        <v>4265</v>
      </c>
      <c r="R239" s="1097" t="s">
        <v>665</v>
      </c>
      <c r="S239" s="1093" t="s">
        <v>4968</v>
      </c>
      <c r="T239" s="1096">
        <v>42730</v>
      </c>
      <c r="U239" s="209" t="s">
        <v>3992</v>
      </c>
      <c r="V239" s="1096">
        <v>42746</v>
      </c>
      <c r="W239" s="1096">
        <v>42759</v>
      </c>
      <c r="X239" s="1097" t="s">
        <v>4993</v>
      </c>
      <c r="Y239" s="1093">
        <v>4211.68</v>
      </c>
      <c r="Z239" s="1093" t="s">
        <v>4265</v>
      </c>
      <c r="AA239" s="1097" t="s">
        <v>665</v>
      </c>
    </row>
    <row r="240" spans="1:27" ht="38.25">
      <c r="A240" s="314" t="s">
        <v>2845</v>
      </c>
      <c r="B240" s="781" t="s">
        <v>4994</v>
      </c>
      <c r="C240" s="1041" t="s">
        <v>2424</v>
      </c>
      <c r="D240" s="1041" t="s">
        <v>362</v>
      </c>
      <c r="E240" s="778" t="s">
        <v>4965</v>
      </c>
      <c r="F240" s="1096">
        <v>42699</v>
      </c>
      <c r="G240" s="1097" t="s">
        <v>4740</v>
      </c>
      <c r="H240" s="1097" t="s">
        <v>4967</v>
      </c>
      <c r="I240" s="1097" t="s">
        <v>4264</v>
      </c>
      <c r="J240" s="1092"/>
      <c r="K240" s="1092"/>
      <c r="L240" s="1092"/>
      <c r="M240" s="1093">
        <v>37597.199999999997</v>
      </c>
      <c r="N240" s="1093">
        <v>5639.55</v>
      </c>
      <c r="O240" s="1079">
        <f t="shared" si="9"/>
        <v>31957.649999999998</v>
      </c>
      <c r="P240" s="1080">
        <f t="shared" si="10"/>
        <v>0.85000079793176087</v>
      </c>
      <c r="Q240" s="1093" t="s">
        <v>4265</v>
      </c>
      <c r="R240" s="1097" t="s">
        <v>665</v>
      </c>
      <c r="S240" s="1093" t="s">
        <v>4968</v>
      </c>
      <c r="T240" s="1096">
        <v>42730</v>
      </c>
      <c r="U240" s="209" t="s">
        <v>3992</v>
      </c>
      <c r="V240" s="1096">
        <v>42748</v>
      </c>
      <c r="W240" s="1096">
        <v>42751</v>
      </c>
      <c r="X240" s="1097" t="s">
        <v>4995</v>
      </c>
      <c r="Y240" s="1093">
        <v>5639.55</v>
      </c>
      <c r="Z240" s="1093" t="s">
        <v>4265</v>
      </c>
      <c r="AA240" s="1097" t="s">
        <v>665</v>
      </c>
    </row>
    <row r="241" spans="1:27" ht="38.25">
      <c r="A241" s="314" t="s">
        <v>2846</v>
      </c>
      <c r="B241" s="781" t="s">
        <v>4996</v>
      </c>
      <c r="C241" s="1041" t="s">
        <v>2434</v>
      </c>
      <c r="D241" s="1041" t="s">
        <v>362</v>
      </c>
      <c r="E241" s="778" t="s">
        <v>4965</v>
      </c>
      <c r="F241" s="1096">
        <v>42699</v>
      </c>
      <c r="G241" s="1097" t="s">
        <v>4740</v>
      </c>
      <c r="H241" s="1097" t="s">
        <v>4967</v>
      </c>
      <c r="I241" s="1097" t="s">
        <v>4264</v>
      </c>
      <c r="J241" s="1092"/>
      <c r="K241" s="1092"/>
      <c r="L241" s="1092"/>
      <c r="M241" s="1093">
        <v>97892.4</v>
      </c>
      <c r="N241" s="1093">
        <v>14683.79</v>
      </c>
      <c r="O241" s="1079">
        <f t="shared" si="9"/>
        <v>83208.609999999986</v>
      </c>
      <c r="P241" s="1080">
        <f t="shared" si="10"/>
        <v>0.85000071507083286</v>
      </c>
      <c r="Q241" s="1093" t="s">
        <v>4265</v>
      </c>
      <c r="R241" s="1097" t="s">
        <v>665</v>
      </c>
      <c r="S241" s="1093" t="s">
        <v>4968</v>
      </c>
      <c r="T241" s="1096">
        <v>42730</v>
      </c>
      <c r="U241" s="209" t="s">
        <v>3992</v>
      </c>
      <c r="V241" s="1096">
        <v>42746</v>
      </c>
      <c r="W241" s="1096">
        <v>42748</v>
      </c>
      <c r="X241" s="1097" t="s">
        <v>4997</v>
      </c>
      <c r="Y241" s="1093">
        <v>14683.79</v>
      </c>
      <c r="Z241" s="1093" t="s">
        <v>4265</v>
      </c>
      <c r="AA241" s="1097" t="s">
        <v>665</v>
      </c>
    </row>
    <row r="242" spans="1:27" ht="38.25">
      <c r="A242" s="314" t="s">
        <v>2847</v>
      </c>
      <c r="B242" s="781" t="s">
        <v>4998</v>
      </c>
      <c r="C242" s="1097" t="s">
        <v>4999</v>
      </c>
      <c r="D242" s="1041" t="s">
        <v>362</v>
      </c>
      <c r="E242" s="778" t="s">
        <v>4965</v>
      </c>
      <c r="F242" s="1096">
        <v>42699</v>
      </c>
      <c r="G242" s="1097" t="s">
        <v>4740</v>
      </c>
      <c r="H242" s="1097" t="s">
        <v>4967</v>
      </c>
      <c r="I242" s="1097" t="s">
        <v>4264</v>
      </c>
      <c r="J242" s="1092"/>
      <c r="K242" s="1092"/>
      <c r="L242" s="1092"/>
      <c r="M242" s="1093">
        <v>66669.27</v>
      </c>
      <c r="N242" s="1093">
        <v>10000.34</v>
      </c>
      <c r="O242" s="1079">
        <f t="shared" si="9"/>
        <v>56668.930000000008</v>
      </c>
      <c r="P242" s="1080">
        <f t="shared" si="10"/>
        <v>0.8500007574704207</v>
      </c>
      <c r="Q242" s="1093" t="s">
        <v>4265</v>
      </c>
      <c r="R242" s="1097" t="s">
        <v>665</v>
      </c>
      <c r="S242" s="1093" t="s">
        <v>4968</v>
      </c>
      <c r="T242" s="1096">
        <v>42730</v>
      </c>
      <c r="U242" s="209" t="s">
        <v>3992</v>
      </c>
      <c r="V242" s="1096">
        <v>42748</v>
      </c>
      <c r="W242" s="1096">
        <v>42751</v>
      </c>
      <c r="X242" s="1097" t="s">
        <v>5000</v>
      </c>
      <c r="Y242" s="1093">
        <v>10000.34</v>
      </c>
      <c r="Z242" s="1093" t="s">
        <v>4265</v>
      </c>
      <c r="AA242" s="1097" t="s">
        <v>665</v>
      </c>
    </row>
    <row r="243" spans="1:27" ht="38.25">
      <c r="A243" s="314" t="s">
        <v>2848</v>
      </c>
      <c r="B243" s="781" t="s">
        <v>2351</v>
      </c>
      <c r="C243" s="1041">
        <v>4221009979</v>
      </c>
      <c r="D243" s="1041" t="s">
        <v>362</v>
      </c>
      <c r="E243" s="778" t="s">
        <v>4965</v>
      </c>
      <c r="F243" s="1096">
        <v>42699</v>
      </c>
      <c r="G243" s="1097" t="s">
        <v>4740</v>
      </c>
      <c r="H243" s="1097" t="s">
        <v>4967</v>
      </c>
      <c r="I243" s="1097" t="s">
        <v>4264</v>
      </c>
      <c r="J243" s="1092"/>
      <c r="K243" s="1092"/>
      <c r="L243" s="1092"/>
      <c r="M243" s="1093">
        <v>44115.6</v>
      </c>
      <c r="N243" s="1093">
        <v>6617.31</v>
      </c>
      <c r="O243" s="1079">
        <f t="shared" si="9"/>
        <v>37498.29</v>
      </c>
      <c r="P243" s="1080">
        <f t="shared" si="10"/>
        <v>0.85000068003155349</v>
      </c>
      <c r="Q243" s="1093" t="s">
        <v>4265</v>
      </c>
      <c r="R243" s="1097" t="s">
        <v>665</v>
      </c>
      <c r="S243" s="1093" t="s">
        <v>4968</v>
      </c>
      <c r="T243" s="1096">
        <v>42730</v>
      </c>
      <c r="U243" s="209" t="s">
        <v>3992</v>
      </c>
      <c r="V243" s="1096">
        <v>42751</v>
      </c>
      <c r="W243" s="1096">
        <v>42753</v>
      </c>
      <c r="X243" s="1097" t="s">
        <v>5001</v>
      </c>
      <c r="Y243" s="1093">
        <v>6617.31</v>
      </c>
      <c r="Z243" s="1093" t="s">
        <v>4265</v>
      </c>
      <c r="AA243" s="1097" t="s">
        <v>665</v>
      </c>
    </row>
    <row r="244" spans="1:27" ht="38.25">
      <c r="A244" s="314" t="s">
        <v>2849</v>
      </c>
      <c r="B244" s="781" t="s">
        <v>2360</v>
      </c>
      <c r="C244" s="1041">
        <v>4219004282</v>
      </c>
      <c r="D244" s="1041" t="s">
        <v>362</v>
      </c>
      <c r="E244" s="778" t="s">
        <v>4965</v>
      </c>
      <c r="F244" s="1096">
        <v>42699</v>
      </c>
      <c r="G244" s="1097" t="s">
        <v>4740</v>
      </c>
      <c r="H244" s="1097" t="s">
        <v>4967</v>
      </c>
      <c r="I244" s="1097" t="s">
        <v>4264</v>
      </c>
      <c r="J244" s="1092"/>
      <c r="K244" s="1092"/>
      <c r="L244" s="1092"/>
      <c r="M244" s="1093">
        <v>86624.28</v>
      </c>
      <c r="N244" s="1093">
        <v>12993.67</v>
      </c>
      <c r="O244" s="1079">
        <f t="shared" si="9"/>
        <v>73630.61</v>
      </c>
      <c r="P244" s="1080">
        <f t="shared" si="10"/>
        <v>0.84999967676499011</v>
      </c>
      <c r="Q244" s="1093" t="s">
        <v>4265</v>
      </c>
      <c r="R244" s="1097" t="s">
        <v>665</v>
      </c>
      <c r="S244" s="1093" t="s">
        <v>4968</v>
      </c>
      <c r="T244" s="1096">
        <v>42730</v>
      </c>
      <c r="U244" s="209" t="s">
        <v>3992</v>
      </c>
      <c r="V244" s="1096">
        <v>42751</v>
      </c>
      <c r="W244" s="1096">
        <v>42753</v>
      </c>
      <c r="X244" s="1097" t="s">
        <v>5002</v>
      </c>
      <c r="Y244" s="1093">
        <v>12993.67</v>
      </c>
      <c r="Z244" s="1093" t="s">
        <v>4265</v>
      </c>
      <c r="AA244" s="1097" t="s">
        <v>665</v>
      </c>
    </row>
    <row r="245" spans="1:27" ht="38.25">
      <c r="A245" s="314" t="s">
        <v>2850</v>
      </c>
      <c r="B245" s="781" t="s">
        <v>2367</v>
      </c>
      <c r="C245" s="1041">
        <v>4221002660</v>
      </c>
      <c r="D245" s="1041" t="s">
        <v>362</v>
      </c>
      <c r="E245" s="778" t="s">
        <v>4965</v>
      </c>
      <c r="F245" s="1096">
        <v>42699</v>
      </c>
      <c r="G245" s="1097" t="s">
        <v>4740</v>
      </c>
      <c r="H245" s="1097" t="s">
        <v>4967</v>
      </c>
      <c r="I245" s="1097" t="s">
        <v>4264</v>
      </c>
      <c r="J245" s="1092"/>
      <c r="K245" s="1092"/>
      <c r="L245" s="1092"/>
      <c r="M245" s="1093">
        <v>80548.799999999988</v>
      </c>
      <c r="N245" s="1093">
        <v>12082.26</v>
      </c>
      <c r="O245" s="1079">
        <f t="shared" si="9"/>
        <v>68466.539999999994</v>
      </c>
      <c r="P245" s="1080">
        <f t="shared" si="10"/>
        <v>0.85000074489005417</v>
      </c>
      <c r="Q245" s="1093" t="s">
        <v>4265</v>
      </c>
      <c r="R245" s="1097" t="s">
        <v>665</v>
      </c>
      <c r="S245" s="1093" t="s">
        <v>4968</v>
      </c>
      <c r="T245" s="1096">
        <v>42730</v>
      </c>
      <c r="U245" s="209" t="s">
        <v>3992</v>
      </c>
      <c r="V245" s="1096">
        <v>42755</v>
      </c>
      <c r="W245" s="1096">
        <v>42779</v>
      </c>
      <c r="X245" s="1097" t="s">
        <v>5003</v>
      </c>
      <c r="Y245" s="1093">
        <v>12082.26</v>
      </c>
      <c r="Z245" s="1093" t="s">
        <v>4265</v>
      </c>
      <c r="AA245" s="1097" t="s">
        <v>665</v>
      </c>
    </row>
    <row r="246" spans="1:27" ht="38.25">
      <c r="A246" s="314" t="s">
        <v>2851</v>
      </c>
      <c r="B246" s="781" t="s">
        <v>2375</v>
      </c>
      <c r="C246" s="1041">
        <v>4221002772</v>
      </c>
      <c r="D246" s="1041" t="s">
        <v>362</v>
      </c>
      <c r="E246" s="778" t="s">
        <v>4965</v>
      </c>
      <c r="F246" s="1096">
        <v>42699</v>
      </c>
      <c r="G246" s="1097" t="s">
        <v>4740</v>
      </c>
      <c r="H246" s="1097" t="s">
        <v>4967</v>
      </c>
      <c r="I246" s="1097" t="s">
        <v>4264</v>
      </c>
      <c r="J246" s="1092"/>
      <c r="K246" s="1092"/>
      <c r="L246" s="1092"/>
      <c r="M246" s="1093">
        <v>46560</v>
      </c>
      <c r="N246" s="1093">
        <v>6983.97</v>
      </c>
      <c r="O246" s="1079">
        <f t="shared" si="9"/>
        <v>39576.03</v>
      </c>
      <c r="P246" s="1080">
        <f t="shared" si="10"/>
        <v>0.85000064432989686</v>
      </c>
      <c r="Q246" s="1093" t="s">
        <v>4265</v>
      </c>
      <c r="R246" s="1097" t="s">
        <v>665</v>
      </c>
      <c r="S246" s="1093" t="s">
        <v>4968</v>
      </c>
      <c r="T246" s="1096">
        <v>42730</v>
      </c>
      <c r="U246" s="209" t="s">
        <v>3992</v>
      </c>
      <c r="V246" s="1096">
        <v>42751</v>
      </c>
      <c r="W246" s="1096">
        <v>42753</v>
      </c>
      <c r="X246" s="1097" t="s">
        <v>5004</v>
      </c>
      <c r="Y246" s="1093">
        <v>6983.97</v>
      </c>
      <c r="Z246" s="1093" t="s">
        <v>4265</v>
      </c>
      <c r="AA246" s="1097" t="s">
        <v>665</v>
      </c>
    </row>
    <row r="247" spans="1:27" ht="38.25">
      <c r="A247" s="314" t="s">
        <v>2852</v>
      </c>
      <c r="B247" s="781" t="s">
        <v>2382</v>
      </c>
      <c r="C247" s="1041">
        <v>4221008260</v>
      </c>
      <c r="D247" s="1041" t="s">
        <v>362</v>
      </c>
      <c r="E247" s="778" t="s">
        <v>4965</v>
      </c>
      <c r="F247" s="1096">
        <v>42699</v>
      </c>
      <c r="G247" s="1097" t="s">
        <v>4740</v>
      </c>
      <c r="H247" s="1097" t="s">
        <v>4967</v>
      </c>
      <c r="I247" s="1097" t="s">
        <v>4264</v>
      </c>
      <c r="J247" s="1092"/>
      <c r="K247" s="1092"/>
      <c r="L247" s="1092"/>
      <c r="M247" s="1093">
        <v>28392.29</v>
      </c>
      <c r="N247" s="1093">
        <v>4258.82</v>
      </c>
      <c r="O247" s="1079">
        <f t="shared" si="9"/>
        <v>24133.47</v>
      </c>
      <c r="P247" s="1080">
        <f t="shared" si="10"/>
        <v>0.85000082768948904</v>
      </c>
      <c r="Q247" s="1093" t="s">
        <v>4265</v>
      </c>
      <c r="R247" s="1097" t="s">
        <v>665</v>
      </c>
      <c r="S247" s="1093" t="s">
        <v>4968</v>
      </c>
      <c r="T247" s="1096">
        <v>42730</v>
      </c>
      <c r="U247" s="209" t="s">
        <v>3992</v>
      </c>
      <c r="V247" s="1096">
        <v>42751</v>
      </c>
      <c r="W247" s="1096">
        <v>42753</v>
      </c>
      <c r="X247" s="1097" t="s">
        <v>5005</v>
      </c>
      <c r="Y247" s="1093">
        <v>4258.82</v>
      </c>
      <c r="Z247" s="1093" t="s">
        <v>4265</v>
      </c>
      <c r="AA247" s="1097" t="s">
        <v>665</v>
      </c>
    </row>
    <row r="248" spans="1:27" ht="38.25">
      <c r="A248" s="314" t="s">
        <v>2853</v>
      </c>
      <c r="B248" s="781" t="s">
        <v>2390</v>
      </c>
      <c r="C248" s="1041">
        <v>4221009320</v>
      </c>
      <c r="D248" s="1041" t="s">
        <v>362</v>
      </c>
      <c r="E248" s="778" t="s">
        <v>4965</v>
      </c>
      <c r="F248" s="1096">
        <v>42699</v>
      </c>
      <c r="G248" s="1097" t="s">
        <v>4740</v>
      </c>
      <c r="H248" s="1097" t="s">
        <v>4967</v>
      </c>
      <c r="I248" s="1097" t="s">
        <v>4264</v>
      </c>
      <c r="J248" s="1092"/>
      <c r="K248" s="1092"/>
      <c r="L248" s="1092"/>
      <c r="M248" s="1093">
        <v>37748.520000000004</v>
      </c>
      <c r="N248" s="1093">
        <v>5662.25</v>
      </c>
      <c r="O248" s="1079">
        <f t="shared" si="9"/>
        <v>32086.270000000004</v>
      </c>
      <c r="P248" s="1080">
        <f t="shared" si="10"/>
        <v>0.85000074175093487</v>
      </c>
      <c r="Q248" s="1093" t="s">
        <v>4265</v>
      </c>
      <c r="R248" s="1097" t="s">
        <v>665</v>
      </c>
      <c r="S248" s="1093" t="s">
        <v>4968</v>
      </c>
      <c r="T248" s="1096">
        <v>42730</v>
      </c>
      <c r="U248" s="209" t="s">
        <v>3992</v>
      </c>
      <c r="V248" s="1096">
        <v>42751</v>
      </c>
      <c r="W248" s="1096">
        <v>42753</v>
      </c>
      <c r="X248" s="1097" t="s">
        <v>5006</v>
      </c>
      <c r="Y248" s="1093">
        <v>5662.25</v>
      </c>
      <c r="Z248" s="1093" t="s">
        <v>4265</v>
      </c>
      <c r="AA248" s="1097" t="s">
        <v>665</v>
      </c>
    </row>
    <row r="249" spans="1:27" ht="63.75">
      <c r="A249" s="314" t="s">
        <v>2854</v>
      </c>
      <c r="B249" s="781" t="s">
        <v>2515</v>
      </c>
      <c r="C249" s="778">
        <v>4220015546</v>
      </c>
      <c r="D249" s="1041" t="s">
        <v>362</v>
      </c>
      <c r="E249" s="778" t="s">
        <v>4965</v>
      </c>
      <c r="F249" s="1096">
        <v>42699</v>
      </c>
      <c r="G249" s="1097" t="s">
        <v>4740</v>
      </c>
      <c r="H249" s="1097" t="s">
        <v>4967</v>
      </c>
      <c r="I249" s="1097" t="s">
        <v>4264</v>
      </c>
      <c r="J249" s="1092"/>
      <c r="K249" s="1092"/>
      <c r="L249" s="1092"/>
      <c r="M249" s="1093">
        <v>51933.03</v>
      </c>
      <c r="N249" s="1093">
        <v>7789.92</v>
      </c>
      <c r="O249" s="1079">
        <f t="shared" si="9"/>
        <v>44143.11</v>
      </c>
      <c r="P249" s="1080">
        <f t="shared" si="10"/>
        <v>0.85000066431710219</v>
      </c>
      <c r="Q249" s="1093" t="s">
        <v>4265</v>
      </c>
      <c r="R249" s="1097" t="s">
        <v>665</v>
      </c>
      <c r="S249" s="1093" t="s">
        <v>4968</v>
      </c>
      <c r="T249" s="1096">
        <v>42730</v>
      </c>
      <c r="U249" s="209" t="s">
        <v>3992</v>
      </c>
      <c r="V249" s="1096">
        <v>42751</v>
      </c>
      <c r="W249" s="1096">
        <v>42753</v>
      </c>
      <c r="X249" s="1118" t="s">
        <v>5007</v>
      </c>
      <c r="Y249" s="1093">
        <v>7789.92</v>
      </c>
      <c r="Z249" s="1093" t="s">
        <v>4265</v>
      </c>
      <c r="AA249" s="1097" t="s">
        <v>665</v>
      </c>
    </row>
    <row r="250" spans="1:27" ht="38.25">
      <c r="A250" s="314" t="s">
        <v>2855</v>
      </c>
      <c r="B250" s="781" t="s">
        <v>5008</v>
      </c>
      <c r="C250" s="778">
        <v>4220015842</v>
      </c>
      <c r="D250" s="1041" t="s">
        <v>362</v>
      </c>
      <c r="E250" s="778" t="s">
        <v>4965</v>
      </c>
      <c r="F250" s="1096">
        <v>42699</v>
      </c>
      <c r="G250" s="1097" t="s">
        <v>4740</v>
      </c>
      <c r="H250" s="1097" t="s">
        <v>4967</v>
      </c>
      <c r="I250" s="1097" t="s">
        <v>4264</v>
      </c>
      <c r="J250" s="1092"/>
      <c r="K250" s="1092"/>
      <c r="L250" s="1092"/>
      <c r="M250" s="1093">
        <v>24234.48</v>
      </c>
      <c r="N250" s="1093">
        <v>3635.15</v>
      </c>
      <c r="O250" s="1079">
        <f t="shared" si="9"/>
        <v>20599.329999999998</v>
      </c>
      <c r="P250" s="1080">
        <f t="shared" si="10"/>
        <v>0.85000090779748516</v>
      </c>
      <c r="Q250" s="1093" t="s">
        <v>4265</v>
      </c>
      <c r="R250" s="1097" t="s">
        <v>665</v>
      </c>
      <c r="S250" s="1093" t="s">
        <v>4968</v>
      </c>
      <c r="T250" s="1096">
        <v>42730</v>
      </c>
      <c r="U250" s="209" t="s">
        <v>3992</v>
      </c>
      <c r="V250" s="1096">
        <v>42751</v>
      </c>
      <c r="W250" s="1096">
        <v>42753</v>
      </c>
      <c r="X250" s="1118" t="s">
        <v>5009</v>
      </c>
      <c r="Y250" s="1093">
        <v>3635.15</v>
      </c>
      <c r="Z250" s="1093" t="s">
        <v>4265</v>
      </c>
      <c r="AA250" s="1097" t="s">
        <v>665</v>
      </c>
    </row>
    <row r="251" spans="1:27" ht="38.25">
      <c r="A251" s="314" t="s">
        <v>2856</v>
      </c>
      <c r="B251" s="781" t="s">
        <v>5010</v>
      </c>
      <c r="C251" s="778">
        <v>4220013235</v>
      </c>
      <c r="D251" s="1041" t="s">
        <v>362</v>
      </c>
      <c r="E251" s="778" t="s">
        <v>4965</v>
      </c>
      <c r="F251" s="1096">
        <v>42699</v>
      </c>
      <c r="G251" s="1097" t="s">
        <v>4740</v>
      </c>
      <c r="H251" s="1097" t="s">
        <v>4967</v>
      </c>
      <c r="I251" s="1097" t="s">
        <v>4264</v>
      </c>
      <c r="J251" s="1092"/>
      <c r="K251" s="1092"/>
      <c r="L251" s="1092"/>
      <c r="M251" s="1093">
        <v>34822.230000000003</v>
      </c>
      <c r="N251" s="1093">
        <v>5223.3100000000004</v>
      </c>
      <c r="O251" s="1079">
        <f t="shared" si="9"/>
        <v>29598.920000000002</v>
      </c>
      <c r="P251" s="1080">
        <f t="shared" si="10"/>
        <v>0.85000070357355062</v>
      </c>
      <c r="Q251" s="1093" t="s">
        <v>4265</v>
      </c>
      <c r="R251" s="1097" t="s">
        <v>665</v>
      </c>
      <c r="S251" s="1093" t="s">
        <v>4968</v>
      </c>
      <c r="T251" s="1096">
        <v>42730</v>
      </c>
      <c r="U251" s="209" t="s">
        <v>3992</v>
      </c>
      <c r="V251" s="1096">
        <v>42751</v>
      </c>
      <c r="W251" s="1096">
        <v>42753</v>
      </c>
      <c r="X251" s="1118" t="s">
        <v>5011</v>
      </c>
      <c r="Y251" s="1093">
        <v>5223.3100000000004</v>
      </c>
      <c r="Z251" s="1093" t="s">
        <v>4265</v>
      </c>
      <c r="AA251" s="1097" t="s">
        <v>665</v>
      </c>
    </row>
    <row r="252" spans="1:27" ht="63.75">
      <c r="A252" s="314" t="s">
        <v>2857</v>
      </c>
      <c r="B252" s="781" t="s">
        <v>5012</v>
      </c>
      <c r="C252" s="778">
        <v>4218016623</v>
      </c>
      <c r="D252" s="1041" t="s">
        <v>362</v>
      </c>
      <c r="E252" s="778" t="s">
        <v>4965</v>
      </c>
      <c r="F252" s="1096">
        <v>42699</v>
      </c>
      <c r="G252" s="1097" t="s">
        <v>4740</v>
      </c>
      <c r="H252" s="1097" t="s">
        <v>4967</v>
      </c>
      <c r="I252" s="1097" t="s">
        <v>4264</v>
      </c>
      <c r="J252" s="1092"/>
      <c r="K252" s="1092"/>
      <c r="L252" s="1092"/>
      <c r="M252" s="1093">
        <v>57196.63</v>
      </c>
      <c r="N252" s="1093">
        <v>8579.4500000000007</v>
      </c>
      <c r="O252" s="1079">
        <f t="shared" si="9"/>
        <v>48617.179999999993</v>
      </c>
      <c r="P252" s="1080">
        <f t="shared" si="10"/>
        <v>0.85000077801786578</v>
      </c>
      <c r="Q252" s="1093" t="s">
        <v>4265</v>
      </c>
      <c r="R252" s="1097" t="s">
        <v>665</v>
      </c>
      <c r="S252" s="1093" t="s">
        <v>4968</v>
      </c>
      <c r="T252" s="1096">
        <v>42730</v>
      </c>
      <c r="U252" s="209" t="s">
        <v>3992</v>
      </c>
      <c r="V252" s="1096">
        <v>42751</v>
      </c>
      <c r="W252" s="1096">
        <v>42759</v>
      </c>
      <c r="X252" s="1118" t="s">
        <v>5013</v>
      </c>
      <c r="Y252" s="1093">
        <v>8579.4500000000007</v>
      </c>
      <c r="Z252" s="1093" t="s">
        <v>4265</v>
      </c>
      <c r="AA252" s="1097" t="s">
        <v>665</v>
      </c>
    </row>
    <row r="253" spans="1:27" ht="38.25">
      <c r="A253" s="314" t="s">
        <v>2858</v>
      </c>
      <c r="B253" s="781" t="s">
        <v>5014</v>
      </c>
      <c r="C253" s="778">
        <v>4218017070</v>
      </c>
      <c r="D253" s="1041" t="s">
        <v>362</v>
      </c>
      <c r="E253" s="778" t="s">
        <v>4965</v>
      </c>
      <c r="F253" s="1096">
        <v>42699</v>
      </c>
      <c r="G253" s="1097" t="s">
        <v>4740</v>
      </c>
      <c r="H253" s="1097" t="s">
        <v>4967</v>
      </c>
      <c r="I253" s="1097" t="s">
        <v>4264</v>
      </c>
      <c r="J253" s="1092"/>
      <c r="K253" s="1092"/>
      <c r="L253" s="1092"/>
      <c r="M253" s="1093">
        <v>50538.55</v>
      </c>
      <c r="N253" s="1093">
        <v>7580.75</v>
      </c>
      <c r="O253" s="1079">
        <f t="shared" si="9"/>
        <v>42957.8</v>
      </c>
      <c r="P253" s="1080">
        <f t="shared" si="10"/>
        <v>0.8500006430734558</v>
      </c>
      <c r="Q253" s="1093" t="s">
        <v>4265</v>
      </c>
      <c r="R253" s="1097" t="s">
        <v>665</v>
      </c>
      <c r="S253" s="1093" t="s">
        <v>4968</v>
      </c>
      <c r="T253" s="1096">
        <v>42730</v>
      </c>
      <c r="U253" s="209" t="s">
        <v>3992</v>
      </c>
      <c r="V253" s="1096">
        <v>42751</v>
      </c>
      <c r="W253" s="1096">
        <v>42753</v>
      </c>
      <c r="X253" s="1118" t="s">
        <v>5015</v>
      </c>
      <c r="Y253" s="1093">
        <v>7580.75</v>
      </c>
      <c r="Z253" s="1093" t="s">
        <v>4265</v>
      </c>
      <c r="AA253" s="1097" t="s">
        <v>665</v>
      </c>
    </row>
    <row r="254" spans="1:27" ht="89.25">
      <c r="A254" s="314" t="s">
        <v>2859</v>
      </c>
      <c r="B254" s="1135" t="s">
        <v>5016</v>
      </c>
      <c r="C254" s="1136" t="s">
        <v>5017</v>
      </c>
      <c r="D254" s="1041" t="s">
        <v>362</v>
      </c>
      <c r="E254" s="778" t="s">
        <v>5018</v>
      </c>
      <c r="F254" s="1097" t="s">
        <v>4900</v>
      </c>
      <c r="G254" s="1091" t="s">
        <v>5019</v>
      </c>
      <c r="H254" s="1097" t="s">
        <v>5020</v>
      </c>
      <c r="I254" s="1097" t="s">
        <v>4264</v>
      </c>
      <c r="J254" s="1092">
        <v>6</v>
      </c>
      <c r="K254" s="1092">
        <v>6</v>
      </c>
      <c r="L254" s="1092">
        <v>0</v>
      </c>
      <c r="M254" s="1137">
        <v>89707.15</v>
      </c>
      <c r="N254" s="1136">
        <v>24669.46</v>
      </c>
      <c r="O254" s="1079">
        <f t="shared" si="9"/>
        <v>65037.689999999995</v>
      </c>
      <c r="P254" s="1080">
        <f t="shared" si="10"/>
        <v>0.72500006967114661</v>
      </c>
      <c r="Q254" s="1136" t="s">
        <v>5021</v>
      </c>
      <c r="R254" s="1136" t="s">
        <v>665</v>
      </c>
      <c r="S254" s="1136" t="s">
        <v>5022</v>
      </c>
      <c r="T254" s="1138">
        <v>42745.723582789353</v>
      </c>
      <c r="U254" s="1101" t="s">
        <v>3992</v>
      </c>
      <c r="V254" s="1138">
        <v>42758</v>
      </c>
      <c r="W254" s="1138">
        <v>42758.936805555553</v>
      </c>
      <c r="X254" s="1136" t="s">
        <v>5023</v>
      </c>
      <c r="Y254" s="1137">
        <v>24669.46</v>
      </c>
      <c r="Z254" s="1136" t="s">
        <v>4265</v>
      </c>
      <c r="AA254" s="1139" t="s">
        <v>665</v>
      </c>
    </row>
    <row r="255" spans="1:27" ht="89.25">
      <c r="A255" s="314" t="s">
        <v>2860</v>
      </c>
      <c r="B255" s="1135" t="s">
        <v>5024</v>
      </c>
      <c r="C255" s="1136" t="s">
        <v>5025</v>
      </c>
      <c r="D255" s="1041" t="s">
        <v>362</v>
      </c>
      <c r="E255" s="778" t="s">
        <v>5018</v>
      </c>
      <c r="F255" s="1097" t="s">
        <v>4900</v>
      </c>
      <c r="G255" s="1091" t="s">
        <v>5019</v>
      </c>
      <c r="H255" s="1097" t="s">
        <v>5020</v>
      </c>
      <c r="I255" s="1097" t="s">
        <v>4264</v>
      </c>
      <c r="J255" s="1092"/>
      <c r="K255" s="1092"/>
      <c r="L255" s="1092"/>
      <c r="M255" s="1137">
        <v>27949.97</v>
      </c>
      <c r="N255" s="1136">
        <v>7686.24</v>
      </c>
      <c r="O255" s="1079">
        <f t="shared" si="9"/>
        <v>20263.730000000003</v>
      </c>
      <c r="P255" s="1080">
        <f t="shared" si="10"/>
        <v>0.725000062611874</v>
      </c>
      <c r="Q255" s="1136" t="s">
        <v>5021</v>
      </c>
      <c r="R255" s="1136" t="s">
        <v>665</v>
      </c>
      <c r="S255" s="1136" t="s">
        <v>5022</v>
      </c>
      <c r="T255" s="1138">
        <v>42745.723582789353</v>
      </c>
      <c r="U255" s="1041" t="s">
        <v>3992</v>
      </c>
      <c r="V255" s="1138">
        <v>42758</v>
      </c>
      <c r="W255" s="1138">
        <v>42758.936805555553</v>
      </c>
      <c r="X255" s="1136" t="s">
        <v>5023</v>
      </c>
      <c r="Y255" s="1136">
        <v>7686.24</v>
      </c>
      <c r="Z255" s="1136" t="s">
        <v>4265</v>
      </c>
      <c r="AA255" s="1139" t="s">
        <v>665</v>
      </c>
    </row>
    <row r="256" spans="1:27" ht="89.25">
      <c r="A256" s="314" t="s">
        <v>2861</v>
      </c>
      <c r="B256" s="1135" t="s">
        <v>5026</v>
      </c>
      <c r="C256" s="1136" t="s">
        <v>1679</v>
      </c>
      <c r="D256" s="1041" t="s">
        <v>362</v>
      </c>
      <c r="E256" s="778" t="s">
        <v>5018</v>
      </c>
      <c r="F256" s="1097" t="s">
        <v>4900</v>
      </c>
      <c r="G256" s="1091" t="s">
        <v>5019</v>
      </c>
      <c r="H256" s="1097" t="s">
        <v>5020</v>
      </c>
      <c r="I256" s="1097" t="s">
        <v>4264</v>
      </c>
      <c r="J256" s="1092"/>
      <c r="K256" s="1092"/>
      <c r="L256" s="1092"/>
      <c r="M256" s="1137">
        <v>27530.93</v>
      </c>
      <c r="N256" s="1136">
        <v>7571</v>
      </c>
      <c r="O256" s="1079">
        <f t="shared" si="9"/>
        <v>19959.93</v>
      </c>
      <c r="P256" s="1080">
        <f t="shared" si="10"/>
        <v>0.72500020885600303</v>
      </c>
      <c r="Q256" s="1136" t="s">
        <v>5021</v>
      </c>
      <c r="R256" s="1136" t="s">
        <v>665</v>
      </c>
      <c r="S256" s="1136" t="s">
        <v>5022</v>
      </c>
      <c r="T256" s="1138">
        <v>42745.723582789353</v>
      </c>
      <c r="U256" s="1041" t="s">
        <v>3992</v>
      </c>
      <c r="V256" s="1138">
        <v>42758</v>
      </c>
      <c r="W256" s="1138">
        <v>42758.936805555553</v>
      </c>
      <c r="X256" s="1136" t="s">
        <v>5023</v>
      </c>
      <c r="Y256" s="1136">
        <v>7571</v>
      </c>
      <c r="Z256" s="1136" t="s">
        <v>4265</v>
      </c>
      <c r="AA256" s="1139" t="s">
        <v>665</v>
      </c>
    </row>
    <row r="257" spans="1:27" ht="89.25">
      <c r="A257" s="314" t="s">
        <v>2862</v>
      </c>
      <c r="B257" s="1140" t="s">
        <v>5027</v>
      </c>
      <c r="C257" s="1136" t="s">
        <v>5028</v>
      </c>
      <c r="D257" s="1041" t="s">
        <v>362</v>
      </c>
      <c r="E257" s="778" t="s">
        <v>5018</v>
      </c>
      <c r="F257" s="1097" t="s">
        <v>4900</v>
      </c>
      <c r="G257" s="1091" t="s">
        <v>5019</v>
      </c>
      <c r="H257" s="1097" t="s">
        <v>5020</v>
      </c>
      <c r="I257" s="1097" t="s">
        <v>4264</v>
      </c>
      <c r="J257" s="1092"/>
      <c r="K257" s="1092"/>
      <c r="L257" s="1092"/>
      <c r="M257" s="1141">
        <v>73329.67</v>
      </c>
      <c r="N257" s="1141">
        <v>20165.66</v>
      </c>
      <c r="O257" s="1079">
        <f t="shared" si="9"/>
        <v>53164.009999999995</v>
      </c>
      <c r="P257" s="1080">
        <f t="shared" si="10"/>
        <v>0.72499998977221636</v>
      </c>
      <c r="Q257" s="1136" t="s">
        <v>5021</v>
      </c>
      <c r="R257" s="1136" t="s">
        <v>665</v>
      </c>
      <c r="S257" s="1136" t="s">
        <v>5022</v>
      </c>
      <c r="T257" s="1138">
        <v>42745.723582789353</v>
      </c>
      <c r="U257" s="1041" t="s">
        <v>3992</v>
      </c>
      <c r="V257" s="1138">
        <v>42758</v>
      </c>
      <c r="W257" s="1138">
        <v>42758.936805555553</v>
      </c>
      <c r="X257" s="1136" t="s">
        <v>5023</v>
      </c>
      <c r="Y257" s="1136">
        <v>20165.66</v>
      </c>
      <c r="Z257" s="1136" t="s">
        <v>4265</v>
      </c>
      <c r="AA257" s="1139" t="s">
        <v>665</v>
      </c>
    </row>
    <row r="258" spans="1:27" ht="89.25">
      <c r="A258" s="314" t="s">
        <v>2863</v>
      </c>
      <c r="B258" s="1135" t="s">
        <v>5029</v>
      </c>
      <c r="C258" s="1136" t="s">
        <v>1693</v>
      </c>
      <c r="D258" s="1041" t="s">
        <v>362</v>
      </c>
      <c r="E258" s="778" t="s">
        <v>5018</v>
      </c>
      <c r="F258" s="1097" t="s">
        <v>4900</v>
      </c>
      <c r="G258" s="1091" t="s">
        <v>5019</v>
      </c>
      <c r="H258" s="1097" t="s">
        <v>5020</v>
      </c>
      <c r="I258" s="1097" t="s">
        <v>4264</v>
      </c>
      <c r="J258" s="1092"/>
      <c r="K258" s="1092"/>
      <c r="L258" s="1092"/>
      <c r="M258" s="1137">
        <v>54195.839999999997</v>
      </c>
      <c r="N258" s="1136">
        <v>14903.85</v>
      </c>
      <c r="O258" s="1079">
        <f t="shared" si="9"/>
        <v>39291.99</v>
      </c>
      <c r="P258" s="1080">
        <f t="shared" si="10"/>
        <v>0.72500011070960424</v>
      </c>
      <c r="Q258" s="1136" t="s">
        <v>5021</v>
      </c>
      <c r="R258" s="1136" t="s">
        <v>665</v>
      </c>
      <c r="S258" s="1136" t="s">
        <v>5022</v>
      </c>
      <c r="T258" s="1138">
        <v>42745.723582789353</v>
      </c>
      <c r="U258" s="1041" t="s">
        <v>3992</v>
      </c>
      <c r="V258" s="1138">
        <v>42758</v>
      </c>
      <c r="W258" s="1138">
        <v>42758.936805555553</v>
      </c>
      <c r="X258" s="1136" t="s">
        <v>5023</v>
      </c>
      <c r="Y258" s="1136">
        <v>14903.85</v>
      </c>
      <c r="Z258" s="1136" t="s">
        <v>4265</v>
      </c>
      <c r="AA258" s="1139" t="s">
        <v>665</v>
      </c>
    </row>
    <row r="259" spans="1:27" ht="89.25">
      <c r="A259" s="314" t="s">
        <v>2864</v>
      </c>
      <c r="B259" s="1135" t="s">
        <v>5030</v>
      </c>
      <c r="C259" s="1136" t="s">
        <v>5031</v>
      </c>
      <c r="D259" s="1041" t="s">
        <v>362</v>
      </c>
      <c r="E259" s="778" t="s">
        <v>5018</v>
      </c>
      <c r="F259" s="1097" t="s">
        <v>4900</v>
      </c>
      <c r="G259" s="1091" t="s">
        <v>5019</v>
      </c>
      <c r="H259" s="1097" t="s">
        <v>5020</v>
      </c>
      <c r="I259" s="1097" t="s">
        <v>4264</v>
      </c>
      <c r="J259" s="1092"/>
      <c r="K259" s="1092"/>
      <c r="L259" s="1092"/>
      <c r="M259" s="1137">
        <v>44232</v>
      </c>
      <c r="N259" s="1136">
        <v>12163.8</v>
      </c>
      <c r="O259" s="1079">
        <f t="shared" si="9"/>
        <v>32068.2</v>
      </c>
      <c r="P259" s="1080">
        <f t="shared" si="10"/>
        <v>0.72499999999999998</v>
      </c>
      <c r="Q259" s="1136" t="s">
        <v>5021</v>
      </c>
      <c r="R259" s="1136" t="s">
        <v>665</v>
      </c>
      <c r="S259" s="1136" t="s">
        <v>5022</v>
      </c>
      <c r="T259" s="1138">
        <v>42745.723582789353</v>
      </c>
      <c r="U259" s="1041" t="s">
        <v>3992</v>
      </c>
      <c r="V259" s="1138">
        <v>42758</v>
      </c>
      <c r="W259" s="1138">
        <v>42758.936805555553</v>
      </c>
      <c r="X259" s="1136" t="s">
        <v>5023</v>
      </c>
      <c r="Y259" s="1136">
        <v>12163.8</v>
      </c>
      <c r="Z259" s="1136" t="s">
        <v>4265</v>
      </c>
      <c r="AA259" s="1139" t="s">
        <v>665</v>
      </c>
    </row>
    <row r="260" spans="1:27" ht="89.25">
      <c r="A260" s="314" t="s">
        <v>2865</v>
      </c>
      <c r="B260" s="1135" t="s">
        <v>5032</v>
      </c>
      <c r="C260" s="1136" t="s">
        <v>5033</v>
      </c>
      <c r="D260" s="1041" t="s">
        <v>362</v>
      </c>
      <c r="E260" s="778" t="s">
        <v>5018</v>
      </c>
      <c r="F260" s="1097" t="s">
        <v>4900</v>
      </c>
      <c r="G260" s="1091" t="s">
        <v>5019</v>
      </c>
      <c r="H260" s="1097" t="s">
        <v>5020</v>
      </c>
      <c r="I260" s="1097" t="s">
        <v>4264</v>
      </c>
      <c r="J260" s="1092"/>
      <c r="K260" s="1092"/>
      <c r="L260" s="1092"/>
      <c r="M260" s="1137">
        <v>46282.97</v>
      </c>
      <c r="N260" s="1136">
        <v>12727.81</v>
      </c>
      <c r="O260" s="1079">
        <f t="shared" si="9"/>
        <v>33555.160000000003</v>
      </c>
      <c r="P260" s="1080">
        <f t="shared" si="10"/>
        <v>0.72500014584198025</v>
      </c>
      <c r="Q260" s="1136" t="s">
        <v>5021</v>
      </c>
      <c r="R260" s="1136" t="s">
        <v>665</v>
      </c>
      <c r="S260" s="1136" t="s">
        <v>5022</v>
      </c>
      <c r="T260" s="1138">
        <v>42745.723582789353</v>
      </c>
      <c r="U260" s="1041" t="s">
        <v>3992</v>
      </c>
      <c r="V260" s="1138">
        <v>42758</v>
      </c>
      <c r="W260" s="1138">
        <v>42758.936805555553</v>
      </c>
      <c r="X260" s="1136" t="s">
        <v>5023</v>
      </c>
      <c r="Y260" s="1136">
        <v>12727.81</v>
      </c>
      <c r="Z260" s="1136" t="s">
        <v>4265</v>
      </c>
      <c r="AA260" s="1139" t="s">
        <v>665</v>
      </c>
    </row>
    <row r="261" spans="1:27" ht="89.25">
      <c r="A261" s="314" t="s">
        <v>2866</v>
      </c>
      <c r="B261" s="1135" t="s">
        <v>5034</v>
      </c>
      <c r="C261" s="1136" t="s">
        <v>1643</v>
      </c>
      <c r="D261" s="1041" t="s">
        <v>362</v>
      </c>
      <c r="E261" s="778" t="s">
        <v>5018</v>
      </c>
      <c r="F261" s="1097" t="s">
        <v>4900</v>
      </c>
      <c r="G261" s="1091" t="s">
        <v>5019</v>
      </c>
      <c r="H261" s="1097" t="s">
        <v>5020</v>
      </c>
      <c r="I261" s="1097" t="s">
        <v>4264</v>
      </c>
      <c r="J261" s="1092"/>
      <c r="K261" s="1092"/>
      <c r="L261" s="1092"/>
      <c r="M261" s="1137">
        <v>71399.759999999995</v>
      </c>
      <c r="N261" s="1136">
        <v>19643.93</v>
      </c>
      <c r="O261" s="1079">
        <f t="shared" si="9"/>
        <v>51755.829999999994</v>
      </c>
      <c r="P261" s="1080">
        <f t="shared" si="10"/>
        <v>0.7248740051787288</v>
      </c>
      <c r="Q261" s="1136" t="s">
        <v>5021</v>
      </c>
      <c r="R261" s="1136" t="s">
        <v>665</v>
      </c>
      <c r="S261" s="1136" t="s">
        <v>5022</v>
      </c>
      <c r="T261" s="1138">
        <v>42745.723582789353</v>
      </c>
      <c r="U261" s="1041" t="s">
        <v>3992</v>
      </c>
      <c r="V261" s="1138">
        <v>42758</v>
      </c>
      <c r="W261" s="1138">
        <v>42758.936805555553</v>
      </c>
      <c r="X261" s="1136" t="s">
        <v>5023</v>
      </c>
      <c r="Y261" s="1136">
        <v>19643.93</v>
      </c>
      <c r="Z261" s="1136" t="s">
        <v>4265</v>
      </c>
      <c r="AA261" s="1139" t="s">
        <v>665</v>
      </c>
    </row>
    <row r="262" spans="1:27" ht="89.25">
      <c r="A262" s="314" t="s">
        <v>2867</v>
      </c>
      <c r="B262" s="1135" t="s">
        <v>5035</v>
      </c>
      <c r="C262" s="1136" t="s">
        <v>5036</v>
      </c>
      <c r="D262" s="1041" t="s">
        <v>362</v>
      </c>
      <c r="E262" s="778" t="s">
        <v>5018</v>
      </c>
      <c r="F262" s="1097" t="s">
        <v>4900</v>
      </c>
      <c r="G262" s="1091" t="s">
        <v>5019</v>
      </c>
      <c r="H262" s="1097" t="s">
        <v>5020</v>
      </c>
      <c r="I262" s="1097" t="s">
        <v>4264</v>
      </c>
      <c r="J262" s="1092"/>
      <c r="K262" s="1092"/>
      <c r="L262" s="1092"/>
      <c r="M262" s="1137">
        <v>28515.67</v>
      </c>
      <c r="N262" s="1136">
        <v>7841.81</v>
      </c>
      <c r="O262" s="1079">
        <f t="shared" si="9"/>
        <v>20673.859999999997</v>
      </c>
      <c r="P262" s="1080">
        <f t="shared" si="10"/>
        <v>0.72499997369867164</v>
      </c>
      <c r="Q262" s="1136" t="s">
        <v>5021</v>
      </c>
      <c r="R262" s="1136" t="s">
        <v>665</v>
      </c>
      <c r="S262" s="1136" t="s">
        <v>5022</v>
      </c>
      <c r="T262" s="1138">
        <v>42745.723582789353</v>
      </c>
      <c r="U262" s="1041" t="s">
        <v>3992</v>
      </c>
      <c r="V262" s="1138">
        <v>42758</v>
      </c>
      <c r="W262" s="1138">
        <v>42758.936805555553</v>
      </c>
      <c r="X262" s="1136" t="s">
        <v>5023</v>
      </c>
      <c r="Y262" s="1136">
        <v>7841.81</v>
      </c>
      <c r="Z262" s="1136" t="s">
        <v>4265</v>
      </c>
      <c r="AA262" s="1139" t="s">
        <v>665</v>
      </c>
    </row>
    <row r="263" spans="1:27" ht="89.25">
      <c r="A263" s="314" t="s">
        <v>2868</v>
      </c>
      <c r="B263" s="1135" t="s">
        <v>5037</v>
      </c>
      <c r="C263" s="1136" t="s">
        <v>5038</v>
      </c>
      <c r="D263" s="1041" t="s">
        <v>362</v>
      </c>
      <c r="E263" s="778" t="s">
        <v>5018</v>
      </c>
      <c r="F263" s="1097" t="s">
        <v>4900</v>
      </c>
      <c r="G263" s="1091" t="s">
        <v>5019</v>
      </c>
      <c r="H263" s="1097" t="s">
        <v>5020</v>
      </c>
      <c r="I263" s="1097" t="s">
        <v>4264</v>
      </c>
      <c r="J263" s="1092"/>
      <c r="K263" s="1092"/>
      <c r="L263" s="1092"/>
      <c r="M263" s="1137">
        <v>28261.919999999998</v>
      </c>
      <c r="N263" s="1136">
        <v>7772.03</v>
      </c>
      <c r="O263" s="1079">
        <f t="shared" si="9"/>
        <v>20489.89</v>
      </c>
      <c r="P263" s="1080">
        <f t="shared" si="10"/>
        <v>0.72499992923339962</v>
      </c>
      <c r="Q263" s="1136" t="s">
        <v>5021</v>
      </c>
      <c r="R263" s="1136" t="s">
        <v>665</v>
      </c>
      <c r="S263" s="1136" t="s">
        <v>5022</v>
      </c>
      <c r="T263" s="1138">
        <v>42745.723582789353</v>
      </c>
      <c r="U263" s="1041" t="s">
        <v>3992</v>
      </c>
      <c r="V263" s="1138">
        <v>42758</v>
      </c>
      <c r="W263" s="1138">
        <v>42758.936805555553</v>
      </c>
      <c r="X263" s="1136" t="s">
        <v>5023</v>
      </c>
      <c r="Y263" s="1136">
        <v>7772.03</v>
      </c>
      <c r="Z263" s="1136" t="s">
        <v>4265</v>
      </c>
      <c r="AA263" s="1139" t="s">
        <v>665</v>
      </c>
    </row>
    <row r="264" spans="1:27" ht="89.25">
      <c r="A264" s="314" t="s">
        <v>2869</v>
      </c>
      <c r="B264" s="1135" t="s">
        <v>5039</v>
      </c>
      <c r="C264" s="1136" t="s">
        <v>1700</v>
      </c>
      <c r="D264" s="1041" t="s">
        <v>362</v>
      </c>
      <c r="E264" s="778" t="s">
        <v>5018</v>
      </c>
      <c r="F264" s="1097" t="s">
        <v>4900</v>
      </c>
      <c r="G264" s="1091" t="s">
        <v>5019</v>
      </c>
      <c r="H264" s="1097" t="s">
        <v>5020</v>
      </c>
      <c r="I264" s="1097" t="s">
        <v>4264</v>
      </c>
      <c r="J264" s="1092"/>
      <c r="K264" s="1092"/>
      <c r="L264" s="1092"/>
      <c r="M264" s="1137">
        <v>53718.6</v>
      </c>
      <c r="N264" s="1136">
        <v>14772.61</v>
      </c>
      <c r="O264" s="1079">
        <f t="shared" si="9"/>
        <v>38945.99</v>
      </c>
      <c r="P264" s="1080">
        <f t="shared" si="10"/>
        <v>0.72500009307763047</v>
      </c>
      <c r="Q264" s="1136" t="s">
        <v>5021</v>
      </c>
      <c r="R264" s="1136" t="s">
        <v>665</v>
      </c>
      <c r="S264" s="1136" t="s">
        <v>5022</v>
      </c>
      <c r="T264" s="1138">
        <v>42745.723582789353</v>
      </c>
      <c r="U264" s="1041" t="s">
        <v>3992</v>
      </c>
      <c r="V264" s="1138">
        <v>42758</v>
      </c>
      <c r="W264" s="1138">
        <v>42758.936805555553</v>
      </c>
      <c r="X264" s="1136" t="s">
        <v>5023</v>
      </c>
      <c r="Y264" s="1136">
        <v>14772.61</v>
      </c>
      <c r="Z264" s="1136" t="s">
        <v>4265</v>
      </c>
      <c r="AA264" s="1139" t="s">
        <v>665</v>
      </c>
    </row>
    <row r="265" spans="1:27" ht="89.25">
      <c r="A265" s="314" t="s">
        <v>2870</v>
      </c>
      <c r="B265" s="1135" t="s">
        <v>5040</v>
      </c>
      <c r="C265" s="1136" t="s">
        <v>5041</v>
      </c>
      <c r="D265" s="1041" t="s">
        <v>362</v>
      </c>
      <c r="E265" s="778" t="s">
        <v>5018</v>
      </c>
      <c r="F265" s="1097" t="s">
        <v>4900</v>
      </c>
      <c r="G265" s="1091" t="s">
        <v>5019</v>
      </c>
      <c r="H265" s="1097" t="s">
        <v>5020</v>
      </c>
      <c r="I265" s="1097" t="s">
        <v>4264</v>
      </c>
      <c r="J265" s="1092"/>
      <c r="K265" s="1092"/>
      <c r="L265" s="1092"/>
      <c r="M265" s="1137">
        <v>28776.41</v>
      </c>
      <c r="N265" s="1136">
        <v>7913.51</v>
      </c>
      <c r="O265" s="1079">
        <f t="shared" si="9"/>
        <v>20862.900000000001</v>
      </c>
      <c r="P265" s="1080">
        <f t="shared" si="10"/>
        <v>0.7250000955643876</v>
      </c>
      <c r="Q265" s="1136" t="s">
        <v>5021</v>
      </c>
      <c r="R265" s="1136" t="s">
        <v>665</v>
      </c>
      <c r="S265" s="1136" t="s">
        <v>5022</v>
      </c>
      <c r="T265" s="1138">
        <v>42745.723582789353</v>
      </c>
      <c r="U265" s="1041" t="s">
        <v>3992</v>
      </c>
      <c r="V265" s="1138">
        <v>42758</v>
      </c>
      <c r="W265" s="1138">
        <v>42758.936805555553</v>
      </c>
      <c r="X265" s="1136" t="s">
        <v>5023</v>
      </c>
      <c r="Y265" s="1136">
        <v>7913.51</v>
      </c>
      <c r="Z265" s="1136" t="s">
        <v>4265</v>
      </c>
      <c r="AA265" s="1139" t="s">
        <v>665</v>
      </c>
    </row>
    <row r="266" spans="1:27" ht="89.25">
      <c r="A266" s="314" t="s">
        <v>2871</v>
      </c>
      <c r="B266" s="1135" t="s">
        <v>5042</v>
      </c>
      <c r="C266" s="1136" t="s">
        <v>5043</v>
      </c>
      <c r="D266" s="1041" t="s">
        <v>362</v>
      </c>
      <c r="E266" s="778" t="s">
        <v>5018</v>
      </c>
      <c r="F266" s="1097" t="s">
        <v>4900</v>
      </c>
      <c r="G266" s="1091" t="s">
        <v>5019</v>
      </c>
      <c r="H266" s="1097" t="s">
        <v>5020</v>
      </c>
      <c r="I266" s="1097" t="s">
        <v>4264</v>
      </c>
      <c r="J266" s="1092"/>
      <c r="K266" s="1092"/>
      <c r="L266" s="1092"/>
      <c r="M266" s="1137">
        <v>56568.07</v>
      </c>
      <c r="N266" s="1136">
        <v>15556.22</v>
      </c>
      <c r="O266" s="1079">
        <f t="shared" si="9"/>
        <v>41011.85</v>
      </c>
      <c r="P266" s="1080">
        <f t="shared" si="10"/>
        <v>0.72499998674163724</v>
      </c>
      <c r="Q266" s="1136" t="s">
        <v>5021</v>
      </c>
      <c r="R266" s="1136" t="s">
        <v>665</v>
      </c>
      <c r="S266" s="1136" t="s">
        <v>5022</v>
      </c>
      <c r="T266" s="1138">
        <v>42745.723582789353</v>
      </c>
      <c r="U266" s="1041" t="s">
        <v>3992</v>
      </c>
      <c r="V266" s="1138">
        <v>42758</v>
      </c>
      <c r="W266" s="1138">
        <v>42758.936805555553</v>
      </c>
      <c r="X266" s="1136" t="s">
        <v>5023</v>
      </c>
      <c r="Y266" s="1136">
        <v>15556.22</v>
      </c>
      <c r="Z266" s="1136" t="s">
        <v>4265</v>
      </c>
      <c r="AA266" s="1139" t="s">
        <v>665</v>
      </c>
    </row>
    <row r="267" spans="1:27" ht="89.25">
      <c r="A267" s="314" t="s">
        <v>2872</v>
      </c>
      <c r="B267" s="1135" t="s">
        <v>5044</v>
      </c>
      <c r="C267" s="1136" t="s">
        <v>5045</v>
      </c>
      <c r="D267" s="1041" t="s">
        <v>362</v>
      </c>
      <c r="E267" s="778" t="s">
        <v>5018</v>
      </c>
      <c r="F267" s="1097" t="s">
        <v>4900</v>
      </c>
      <c r="G267" s="1091" t="s">
        <v>5019</v>
      </c>
      <c r="H267" s="1097" t="s">
        <v>5020</v>
      </c>
      <c r="I267" s="1097" t="s">
        <v>4264</v>
      </c>
      <c r="J267" s="1092"/>
      <c r="K267" s="1092"/>
      <c r="L267" s="1092"/>
      <c r="M267" s="1137">
        <v>22316.21</v>
      </c>
      <c r="N267" s="1136">
        <v>6136.96</v>
      </c>
      <c r="O267" s="1079">
        <f t="shared" si="9"/>
        <v>16179.25</v>
      </c>
      <c r="P267" s="1080">
        <f t="shared" si="10"/>
        <v>0.72499989917642826</v>
      </c>
      <c r="Q267" s="1136" t="s">
        <v>5021</v>
      </c>
      <c r="R267" s="1136" t="s">
        <v>665</v>
      </c>
      <c r="S267" s="1136" t="s">
        <v>5022</v>
      </c>
      <c r="T267" s="1138">
        <v>42745.723582789353</v>
      </c>
      <c r="U267" s="1041" t="s">
        <v>3992</v>
      </c>
      <c r="V267" s="1138">
        <v>42758</v>
      </c>
      <c r="W267" s="1138">
        <v>42758.936805555553</v>
      </c>
      <c r="X267" s="1136" t="s">
        <v>5023</v>
      </c>
      <c r="Y267" s="1136">
        <v>6136.96</v>
      </c>
      <c r="Z267" s="1136" t="s">
        <v>4265</v>
      </c>
      <c r="AA267" s="1139" t="s">
        <v>665</v>
      </c>
    </row>
    <row r="268" spans="1:27" ht="89.25">
      <c r="A268" s="314" t="s">
        <v>2873</v>
      </c>
      <c r="B268" s="1135" t="s">
        <v>5046</v>
      </c>
      <c r="C268" s="1136" t="s">
        <v>5047</v>
      </c>
      <c r="D268" s="1041" t="s">
        <v>362</v>
      </c>
      <c r="E268" s="778" t="s">
        <v>5018</v>
      </c>
      <c r="F268" s="1097" t="s">
        <v>4900</v>
      </c>
      <c r="G268" s="1091" t="s">
        <v>5019</v>
      </c>
      <c r="H268" s="1097" t="s">
        <v>5020</v>
      </c>
      <c r="I268" s="1097" t="s">
        <v>4264</v>
      </c>
      <c r="J268" s="1092"/>
      <c r="K268" s="1092"/>
      <c r="L268" s="1092"/>
      <c r="M268" s="1137">
        <v>28331.759999999998</v>
      </c>
      <c r="N268" s="1136">
        <v>7791.23</v>
      </c>
      <c r="O268" s="1079">
        <f t="shared" si="9"/>
        <v>20540.53</v>
      </c>
      <c r="P268" s="1080">
        <f t="shared" si="10"/>
        <v>0.72500014118431044</v>
      </c>
      <c r="Q268" s="1136" t="s">
        <v>5021</v>
      </c>
      <c r="R268" s="1136" t="s">
        <v>665</v>
      </c>
      <c r="S268" s="1136" t="s">
        <v>5022</v>
      </c>
      <c r="T268" s="1138">
        <v>42745.723582789353</v>
      </c>
      <c r="U268" s="1041" t="s">
        <v>3992</v>
      </c>
      <c r="V268" s="1138">
        <v>42758</v>
      </c>
      <c r="W268" s="1138">
        <v>42758.936805555553</v>
      </c>
      <c r="X268" s="1136" t="s">
        <v>5023</v>
      </c>
      <c r="Y268" s="1136">
        <v>7791.23</v>
      </c>
      <c r="Z268" s="1136" t="s">
        <v>4265</v>
      </c>
      <c r="AA268" s="1139" t="s">
        <v>665</v>
      </c>
    </row>
    <row r="269" spans="1:27" ht="89.25">
      <c r="A269" s="314" t="s">
        <v>2874</v>
      </c>
      <c r="B269" s="1135" t="s">
        <v>5048</v>
      </c>
      <c r="C269" s="1136" t="s">
        <v>5049</v>
      </c>
      <c r="D269" s="1041" t="s">
        <v>362</v>
      </c>
      <c r="E269" s="778" t="s">
        <v>5018</v>
      </c>
      <c r="F269" s="1097" t="s">
        <v>4900</v>
      </c>
      <c r="G269" s="1091" t="s">
        <v>5019</v>
      </c>
      <c r="H269" s="1097" t="s">
        <v>5020</v>
      </c>
      <c r="I269" s="1097" t="s">
        <v>4264</v>
      </c>
      <c r="J269" s="1092"/>
      <c r="K269" s="1092"/>
      <c r="L269" s="1092"/>
      <c r="M269" s="1137">
        <v>56693.79</v>
      </c>
      <c r="N269" s="1136">
        <v>15590.79</v>
      </c>
      <c r="O269" s="1079">
        <f t="shared" si="9"/>
        <v>41103</v>
      </c>
      <c r="P269" s="1080">
        <f t="shared" si="10"/>
        <v>0.72500003968688631</v>
      </c>
      <c r="Q269" s="1136" t="s">
        <v>5021</v>
      </c>
      <c r="R269" s="1136" t="s">
        <v>665</v>
      </c>
      <c r="S269" s="1136" t="s">
        <v>5022</v>
      </c>
      <c r="T269" s="1138">
        <v>42745.723582789353</v>
      </c>
      <c r="U269" s="1041" t="s">
        <v>3992</v>
      </c>
      <c r="V269" s="1138">
        <v>42758</v>
      </c>
      <c r="W269" s="1138">
        <v>42758.936805555553</v>
      </c>
      <c r="X269" s="1136" t="s">
        <v>5023</v>
      </c>
      <c r="Y269" s="1136">
        <v>15590.79</v>
      </c>
      <c r="Z269" s="1136" t="s">
        <v>4265</v>
      </c>
      <c r="AA269" s="1139" t="s">
        <v>665</v>
      </c>
    </row>
    <row r="270" spans="1:27" ht="89.25">
      <c r="A270" s="314" t="s">
        <v>2875</v>
      </c>
      <c r="B270" s="1135" t="s">
        <v>5050</v>
      </c>
      <c r="C270" s="1136" t="s">
        <v>5051</v>
      </c>
      <c r="D270" s="1041" t="s">
        <v>362</v>
      </c>
      <c r="E270" s="778" t="s">
        <v>5018</v>
      </c>
      <c r="F270" s="1097" t="s">
        <v>4900</v>
      </c>
      <c r="G270" s="1091" t="s">
        <v>5019</v>
      </c>
      <c r="H270" s="1097" t="s">
        <v>5020</v>
      </c>
      <c r="I270" s="1097" t="s">
        <v>4264</v>
      </c>
      <c r="J270" s="1092"/>
      <c r="K270" s="1092"/>
      <c r="L270" s="1092"/>
      <c r="M270" s="1137">
        <v>24511.51</v>
      </c>
      <c r="N270" s="1136">
        <v>6740.66</v>
      </c>
      <c r="O270" s="1079">
        <f t="shared" si="9"/>
        <v>17770.849999999999</v>
      </c>
      <c r="P270" s="1080">
        <f t="shared" si="10"/>
        <v>0.72500021418509097</v>
      </c>
      <c r="Q270" s="1136" t="s">
        <v>5021</v>
      </c>
      <c r="R270" s="1136" t="s">
        <v>665</v>
      </c>
      <c r="S270" s="1136" t="s">
        <v>5022</v>
      </c>
      <c r="T270" s="1138">
        <v>42745.723582789353</v>
      </c>
      <c r="U270" s="1041" t="s">
        <v>3992</v>
      </c>
      <c r="V270" s="1138">
        <v>42758</v>
      </c>
      <c r="W270" s="1138">
        <v>42758.936805555553</v>
      </c>
      <c r="X270" s="1136" t="s">
        <v>5023</v>
      </c>
      <c r="Y270" s="1136">
        <v>6740.66</v>
      </c>
      <c r="Z270" s="1136" t="s">
        <v>4265</v>
      </c>
      <c r="AA270" s="1139" t="s">
        <v>665</v>
      </c>
    </row>
    <row r="271" spans="1:27" ht="89.25">
      <c r="A271" s="314" t="s">
        <v>2876</v>
      </c>
      <c r="B271" s="1135" t="s">
        <v>5052</v>
      </c>
      <c r="C271" s="1136" t="s">
        <v>5053</v>
      </c>
      <c r="D271" s="1041" t="s">
        <v>362</v>
      </c>
      <c r="E271" s="778" t="s">
        <v>5018</v>
      </c>
      <c r="F271" s="1097" t="s">
        <v>4900</v>
      </c>
      <c r="G271" s="1091" t="s">
        <v>5019</v>
      </c>
      <c r="H271" s="1097" t="s">
        <v>5020</v>
      </c>
      <c r="I271" s="1097" t="s">
        <v>4264</v>
      </c>
      <c r="J271" s="1092"/>
      <c r="K271" s="1092"/>
      <c r="L271" s="1092"/>
      <c r="M271" s="1137">
        <v>28203.72</v>
      </c>
      <c r="N271" s="1136">
        <v>7756.02</v>
      </c>
      <c r="O271" s="1079">
        <f t="shared" si="9"/>
        <v>20447.7</v>
      </c>
      <c r="P271" s="1080">
        <f t="shared" si="10"/>
        <v>0.72500010636894696</v>
      </c>
      <c r="Q271" s="1136" t="s">
        <v>5021</v>
      </c>
      <c r="R271" s="1136" t="s">
        <v>665</v>
      </c>
      <c r="S271" s="1136" t="s">
        <v>5022</v>
      </c>
      <c r="T271" s="1138">
        <v>42745.723582789353</v>
      </c>
      <c r="U271" s="1041" t="s">
        <v>3992</v>
      </c>
      <c r="V271" s="1138">
        <v>42758</v>
      </c>
      <c r="W271" s="1138">
        <v>42758.936805555553</v>
      </c>
      <c r="X271" s="1136" t="s">
        <v>5023</v>
      </c>
      <c r="Y271" s="1136">
        <v>7756.02</v>
      </c>
      <c r="Z271" s="1136" t="s">
        <v>4265</v>
      </c>
      <c r="AA271" s="1139" t="s">
        <v>665</v>
      </c>
    </row>
    <row r="272" spans="1:27" ht="89.25">
      <c r="A272" s="314" t="s">
        <v>2877</v>
      </c>
      <c r="B272" s="1135" t="s">
        <v>5054</v>
      </c>
      <c r="C272" s="1136" t="s">
        <v>1707</v>
      </c>
      <c r="D272" s="1041" t="s">
        <v>362</v>
      </c>
      <c r="E272" s="778" t="s">
        <v>5018</v>
      </c>
      <c r="F272" s="1097" t="s">
        <v>4900</v>
      </c>
      <c r="G272" s="1091" t="s">
        <v>5019</v>
      </c>
      <c r="H272" s="1097" t="s">
        <v>5020</v>
      </c>
      <c r="I272" s="1097" t="s">
        <v>4264</v>
      </c>
      <c r="J272" s="1092"/>
      <c r="K272" s="1092"/>
      <c r="L272" s="1092"/>
      <c r="M272" s="1137">
        <v>53718.6</v>
      </c>
      <c r="N272" s="1136">
        <v>14772.61</v>
      </c>
      <c r="O272" s="1079">
        <f t="shared" si="9"/>
        <v>38945.99</v>
      </c>
      <c r="P272" s="1080">
        <f t="shared" si="10"/>
        <v>0.72500009307763047</v>
      </c>
      <c r="Q272" s="1136" t="s">
        <v>5021</v>
      </c>
      <c r="R272" s="1136" t="s">
        <v>665</v>
      </c>
      <c r="S272" s="1136" t="s">
        <v>5022</v>
      </c>
      <c r="T272" s="1138">
        <v>42745.723582789353</v>
      </c>
      <c r="U272" s="1041" t="s">
        <v>3992</v>
      </c>
      <c r="V272" s="1138">
        <v>42758</v>
      </c>
      <c r="W272" s="1138">
        <v>42758.936805555553</v>
      </c>
      <c r="X272" s="1136" t="s">
        <v>5023</v>
      </c>
      <c r="Y272" s="1136">
        <v>14772.61</v>
      </c>
      <c r="Z272" s="1136" t="s">
        <v>4265</v>
      </c>
      <c r="AA272" s="1139" t="s">
        <v>665</v>
      </c>
    </row>
    <row r="273" spans="1:27" ht="89.25">
      <c r="A273" s="314" t="s">
        <v>2878</v>
      </c>
      <c r="B273" s="1135" t="s">
        <v>5055</v>
      </c>
      <c r="C273" s="1136" t="s">
        <v>1714</v>
      </c>
      <c r="D273" s="1041" t="s">
        <v>362</v>
      </c>
      <c r="E273" s="778" t="s">
        <v>5018</v>
      </c>
      <c r="F273" s="1097" t="s">
        <v>4900</v>
      </c>
      <c r="G273" s="1091" t="s">
        <v>5019</v>
      </c>
      <c r="H273" s="1097" t="s">
        <v>5020</v>
      </c>
      <c r="I273" s="1097" t="s">
        <v>4264</v>
      </c>
      <c r="J273" s="1092"/>
      <c r="K273" s="1092"/>
      <c r="L273" s="1092"/>
      <c r="M273" s="1137">
        <v>52147.199999999997</v>
      </c>
      <c r="N273" s="1136">
        <v>14340.48</v>
      </c>
      <c r="O273" s="1079">
        <f t="shared" si="9"/>
        <v>37806.720000000001</v>
      </c>
      <c r="P273" s="1080">
        <f t="shared" si="10"/>
        <v>0.72499999999999998</v>
      </c>
      <c r="Q273" s="1136" t="s">
        <v>5021</v>
      </c>
      <c r="R273" s="1136" t="s">
        <v>665</v>
      </c>
      <c r="S273" s="1136" t="s">
        <v>5022</v>
      </c>
      <c r="T273" s="1138">
        <v>42745.723582789353</v>
      </c>
      <c r="U273" s="1041" t="s">
        <v>3992</v>
      </c>
      <c r="V273" s="1138">
        <v>42758</v>
      </c>
      <c r="W273" s="1138">
        <v>42758.936805555553</v>
      </c>
      <c r="X273" s="1136" t="s">
        <v>5023</v>
      </c>
      <c r="Y273" s="1136">
        <v>14340.48</v>
      </c>
      <c r="Z273" s="1136" t="s">
        <v>4265</v>
      </c>
      <c r="AA273" s="1139" t="s">
        <v>665</v>
      </c>
    </row>
    <row r="274" spans="1:27" ht="89.25">
      <c r="A274" s="314" t="s">
        <v>2879</v>
      </c>
      <c r="B274" s="1135" t="s">
        <v>5056</v>
      </c>
      <c r="C274" s="1136" t="s">
        <v>1721</v>
      </c>
      <c r="D274" s="1041" t="s">
        <v>362</v>
      </c>
      <c r="E274" s="778" t="s">
        <v>5018</v>
      </c>
      <c r="F274" s="1097" t="s">
        <v>4900</v>
      </c>
      <c r="G274" s="1091" t="s">
        <v>5019</v>
      </c>
      <c r="H274" s="1097" t="s">
        <v>5020</v>
      </c>
      <c r="I274" s="1097" t="s">
        <v>4264</v>
      </c>
      <c r="J274" s="1092"/>
      <c r="K274" s="1092"/>
      <c r="L274" s="1092"/>
      <c r="M274" s="1137">
        <v>55497.19</v>
      </c>
      <c r="N274" s="1136">
        <v>15261.73</v>
      </c>
      <c r="O274" s="1079">
        <f t="shared" si="9"/>
        <v>40235.460000000006</v>
      </c>
      <c r="P274" s="1080">
        <f t="shared" si="10"/>
        <v>0.72499995044794163</v>
      </c>
      <c r="Q274" s="1136" t="s">
        <v>5021</v>
      </c>
      <c r="R274" s="1136" t="s">
        <v>665</v>
      </c>
      <c r="S274" s="1136" t="s">
        <v>5022</v>
      </c>
      <c r="T274" s="1138">
        <v>42745.723582789353</v>
      </c>
      <c r="U274" s="1041" t="s">
        <v>3992</v>
      </c>
      <c r="V274" s="1138">
        <v>42758</v>
      </c>
      <c r="W274" s="1138">
        <v>42758.936805555553</v>
      </c>
      <c r="X274" s="1136" t="s">
        <v>5023</v>
      </c>
      <c r="Y274" s="1136">
        <v>15261.73</v>
      </c>
      <c r="Z274" s="1136" t="s">
        <v>4265</v>
      </c>
      <c r="AA274" s="1139" t="s">
        <v>665</v>
      </c>
    </row>
    <row r="275" spans="1:27" ht="89.25">
      <c r="A275" s="314" t="s">
        <v>2880</v>
      </c>
      <c r="B275" s="1135" t="s">
        <v>5057</v>
      </c>
      <c r="C275" s="1136" t="s">
        <v>1728</v>
      </c>
      <c r="D275" s="1041" t="s">
        <v>362</v>
      </c>
      <c r="E275" s="778" t="s">
        <v>5018</v>
      </c>
      <c r="F275" s="1097" t="s">
        <v>4900</v>
      </c>
      <c r="G275" s="1091" t="s">
        <v>5019</v>
      </c>
      <c r="H275" s="1097" t="s">
        <v>5020</v>
      </c>
      <c r="I275" s="1097" t="s">
        <v>4264</v>
      </c>
      <c r="J275" s="1092"/>
      <c r="K275" s="1092"/>
      <c r="L275" s="1092"/>
      <c r="M275" s="1137">
        <v>55192.23</v>
      </c>
      <c r="N275" s="1136">
        <v>15177.86</v>
      </c>
      <c r="O275" s="1079">
        <f t="shared" si="9"/>
        <v>40014.370000000003</v>
      </c>
      <c r="P275" s="1080">
        <f t="shared" si="10"/>
        <v>0.72500005888510033</v>
      </c>
      <c r="Q275" s="1136" t="s">
        <v>5021</v>
      </c>
      <c r="R275" s="1136" t="s">
        <v>665</v>
      </c>
      <c r="S275" s="1136" t="s">
        <v>5022</v>
      </c>
      <c r="T275" s="1138">
        <v>42745.723582789353</v>
      </c>
      <c r="U275" s="1041" t="s">
        <v>3992</v>
      </c>
      <c r="V275" s="1138">
        <v>42758</v>
      </c>
      <c r="W275" s="1138">
        <v>42758.936805555553</v>
      </c>
      <c r="X275" s="1136" t="s">
        <v>5023</v>
      </c>
      <c r="Y275" s="1136">
        <v>15177.86</v>
      </c>
      <c r="Z275" s="1136" t="s">
        <v>4265</v>
      </c>
      <c r="AA275" s="1139" t="s">
        <v>665</v>
      </c>
    </row>
    <row r="276" spans="1:27" ht="89.25">
      <c r="A276" s="314" t="s">
        <v>2881</v>
      </c>
      <c r="B276" s="1135" t="s">
        <v>5058</v>
      </c>
      <c r="C276" s="1136" t="s">
        <v>1741</v>
      </c>
      <c r="D276" s="1041" t="s">
        <v>362</v>
      </c>
      <c r="E276" s="778" t="s">
        <v>5018</v>
      </c>
      <c r="F276" s="1097" t="s">
        <v>4900</v>
      </c>
      <c r="G276" s="1091" t="s">
        <v>5019</v>
      </c>
      <c r="H276" s="1097" t="s">
        <v>5020</v>
      </c>
      <c r="I276" s="1097" t="s">
        <v>4264</v>
      </c>
      <c r="J276" s="1092"/>
      <c r="K276" s="1092"/>
      <c r="L276" s="1092"/>
      <c r="M276" s="1137">
        <v>54009.599999999999</v>
      </c>
      <c r="N276" s="1136">
        <v>14852.64</v>
      </c>
      <c r="O276" s="1079">
        <f t="shared" ref="O276:O339" si="11">M276-N276</f>
        <v>39156.959999999999</v>
      </c>
      <c r="P276" s="1080">
        <f t="shared" ref="P276:P339" si="12">(100-((N276/M276)*100))/100</f>
        <v>0.72499999999999998</v>
      </c>
      <c r="Q276" s="1136" t="s">
        <v>5021</v>
      </c>
      <c r="R276" s="1136" t="s">
        <v>665</v>
      </c>
      <c r="S276" s="1136" t="s">
        <v>5022</v>
      </c>
      <c r="T276" s="1138">
        <v>42745.723582789353</v>
      </c>
      <c r="U276" s="1041" t="s">
        <v>3992</v>
      </c>
      <c r="V276" s="1138">
        <v>42758</v>
      </c>
      <c r="W276" s="1138">
        <v>42758.936805555553</v>
      </c>
      <c r="X276" s="1136" t="s">
        <v>5023</v>
      </c>
      <c r="Y276" s="1136">
        <v>14852.64</v>
      </c>
      <c r="Z276" s="1136" t="s">
        <v>4265</v>
      </c>
      <c r="AA276" s="1139" t="s">
        <v>665</v>
      </c>
    </row>
    <row r="277" spans="1:27" ht="89.25">
      <c r="A277" s="314" t="s">
        <v>2882</v>
      </c>
      <c r="B277" s="1135" t="s">
        <v>5059</v>
      </c>
      <c r="C277" s="1136" t="s">
        <v>1748</v>
      </c>
      <c r="D277" s="1041" t="s">
        <v>362</v>
      </c>
      <c r="E277" s="778" t="s">
        <v>5018</v>
      </c>
      <c r="F277" s="1097" t="s">
        <v>4900</v>
      </c>
      <c r="G277" s="1091" t="s">
        <v>5019</v>
      </c>
      <c r="H277" s="1097" t="s">
        <v>5020</v>
      </c>
      <c r="I277" s="1097" t="s">
        <v>4264</v>
      </c>
      <c r="J277" s="1092"/>
      <c r="K277" s="1092"/>
      <c r="L277" s="1092"/>
      <c r="M277" s="1137">
        <v>56323.63</v>
      </c>
      <c r="N277" s="1136">
        <v>15489</v>
      </c>
      <c r="O277" s="1079">
        <f t="shared" si="11"/>
        <v>40834.629999999997</v>
      </c>
      <c r="P277" s="1080">
        <f t="shared" si="12"/>
        <v>0.72499996892955931</v>
      </c>
      <c r="Q277" s="1136" t="s">
        <v>5021</v>
      </c>
      <c r="R277" s="1136" t="s">
        <v>665</v>
      </c>
      <c r="S277" s="1136" t="s">
        <v>5022</v>
      </c>
      <c r="T277" s="1138">
        <v>42745.723582789353</v>
      </c>
      <c r="U277" s="1041" t="s">
        <v>3992</v>
      </c>
      <c r="V277" s="1138">
        <v>42758</v>
      </c>
      <c r="W277" s="1138">
        <v>42758.936805555553</v>
      </c>
      <c r="X277" s="1136" t="s">
        <v>5023</v>
      </c>
      <c r="Y277" s="1136">
        <v>15489</v>
      </c>
      <c r="Z277" s="1136" t="s">
        <v>4265</v>
      </c>
      <c r="AA277" s="1139" t="s">
        <v>665</v>
      </c>
    </row>
    <row r="278" spans="1:27" ht="89.25">
      <c r="A278" s="314" t="s">
        <v>2883</v>
      </c>
      <c r="B278" s="1135" t="s">
        <v>5060</v>
      </c>
      <c r="C278" s="1136" t="s">
        <v>1755</v>
      </c>
      <c r="D278" s="1041" t="s">
        <v>362</v>
      </c>
      <c r="E278" s="778" t="s">
        <v>5018</v>
      </c>
      <c r="F278" s="1097" t="s">
        <v>4900</v>
      </c>
      <c r="G278" s="1091" t="s">
        <v>5019</v>
      </c>
      <c r="H278" s="1097" t="s">
        <v>5020</v>
      </c>
      <c r="I278" s="1097" t="s">
        <v>4264</v>
      </c>
      <c r="J278" s="1092"/>
      <c r="K278" s="1092"/>
      <c r="L278" s="1092"/>
      <c r="M278" s="1137">
        <v>61433.59</v>
      </c>
      <c r="N278" s="1136">
        <v>16894.23</v>
      </c>
      <c r="O278" s="1079">
        <f t="shared" si="11"/>
        <v>44539.360000000001</v>
      </c>
      <c r="P278" s="1080">
        <f t="shared" si="12"/>
        <v>0.72500011801361441</v>
      </c>
      <c r="Q278" s="1136" t="s">
        <v>5021</v>
      </c>
      <c r="R278" s="1136" t="s">
        <v>665</v>
      </c>
      <c r="S278" s="1136" t="s">
        <v>5022</v>
      </c>
      <c r="T278" s="1138">
        <v>42745.723582789353</v>
      </c>
      <c r="U278" s="1041" t="s">
        <v>3992</v>
      </c>
      <c r="V278" s="1138">
        <v>42758</v>
      </c>
      <c r="W278" s="1138">
        <v>42758.936805555553</v>
      </c>
      <c r="X278" s="1136" t="s">
        <v>5023</v>
      </c>
      <c r="Y278" s="1136">
        <v>16894.23</v>
      </c>
      <c r="Z278" s="1136" t="s">
        <v>4265</v>
      </c>
      <c r="AA278" s="1139" t="s">
        <v>665</v>
      </c>
    </row>
    <row r="279" spans="1:27" ht="89.25">
      <c r="A279" s="314" t="s">
        <v>2884</v>
      </c>
      <c r="B279" s="1135" t="s">
        <v>5061</v>
      </c>
      <c r="C279" s="1136" t="s">
        <v>1776</v>
      </c>
      <c r="D279" s="1041" t="s">
        <v>362</v>
      </c>
      <c r="E279" s="778" t="s">
        <v>5018</v>
      </c>
      <c r="F279" s="1097" t="s">
        <v>4900</v>
      </c>
      <c r="G279" s="1091" t="s">
        <v>5019</v>
      </c>
      <c r="H279" s="1097" t="s">
        <v>5020</v>
      </c>
      <c r="I279" s="1097" t="s">
        <v>4264</v>
      </c>
      <c r="J279" s="1092"/>
      <c r="K279" s="1092"/>
      <c r="L279" s="1092"/>
      <c r="M279" s="1137">
        <v>55522.8</v>
      </c>
      <c r="N279" s="1136">
        <v>15268.77</v>
      </c>
      <c r="O279" s="1079">
        <f t="shared" si="11"/>
        <v>40254.03</v>
      </c>
      <c r="P279" s="1080">
        <f t="shared" si="12"/>
        <v>0.72499999999999998</v>
      </c>
      <c r="Q279" s="1136" t="s">
        <v>5021</v>
      </c>
      <c r="R279" s="1136" t="s">
        <v>665</v>
      </c>
      <c r="S279" s="1136" t="s">
        <v>5022</v>
      </c>
      <c r="T279" s="1138">
        <v>42745.723582789353</v>
      </c>
      <c r="U279" s="1041" t="s">
        <v>3992</v>
      </c>
      <c r="V279" s="1138">
        <v>42758</v>
      </c>
      <c r="W279" s="1138">
        <v>42758.936805555553</v>
      </c>
      <c r="X279" s="1136" t="s">
        <v>5023</v>
      </c>
      <c r="Y279" s="1136">
        <v>15268.77</v>
      </c>
      <c r="Z279" s="1136" t="s">
        <v>4265</v>
      </c>
      <c r="AA279" s="1139" t="s">
        <v>665</v>
      </c>
    </row>
    <row r="280" spans="1:27" ht="89.25">
      <c r="A280" s="314" t="s">
        <v>2885</v>
      </c>
      <c r="B280" s="1135" t="s">
        <v>5062</v>
      </c>
      <c r="C280" s="1136" t="s">
        <v>5063</v>
      </c>
      <c r="D280" s="1041" t="s">
        <v>362</v>
      </c>
      <c r="E280" s="778" t="s">
        <v>5018</v>
      </c>
      <c r="F280" s="1097" t="s">
        <v>4900</v>
      </c>
      <c r="G280" s="1091" t="s">
        <v>5019</v>
      </c>
      <c r="H280" s="1097" t="s">
        <v>5020</v>
      </c>
      <c r="I280" s="1097" t="s">
        <v>4264</v>
      </c>
      <c r="J280" s="1092"/>
      <c r="K280" s="1092"/>
      <c r="L280" s="1092"/>
      <c r="M280" s="1137">
        <v>16952.490000000002</v>
      </c>
      <c r="N280" s="1136">
        <v>4661.93</v>
      </c>
      <c r="O280" s="1079">
        <f t="shared" si="11"/>
        <v>12290.560000000001</v>
      </c>
      <c r="P280" s="1080">
        <f t="shared" si="12"/>
        <v>0.72500028019482687</v>
      </c>
      <c r="Q280" s="1136" t="s">
        <v>5021</v>
      </c>
      <c r="R280" s="1136" t="s">
        <v>665</v>
      </c>
      <c r="S280" s="1136" t="s">
        <v>5022</v>
      </c>
      <c r="T280" s="1138">
        <v>42745.723582789353</v>
      </c>
      <c r="U280" s="1041" t="s">
        <v>3992</v>
      </c>
      <c r="V280" s="1138">
        <v>42758</v>
      </c>
      <c r="W280" s="1138">
        <v>42758.936805555553</v>
      </c>
      <c r="X280" s="1136" t="s">
        <v>5023</v>
      </c>
      <c r="Y280" s="1136">
        <v>4661.93</v>
      </c>
      <c r="Z280" s="1136" t="s">
        <v>4265</v>
      </c>
      <c r="AA280" s="1139" t="s">
        <v>665</v>
      </c>
    </row>
    <row r="281" spans="1:27" ht="89.25">
      <c r="A281" s="314" t="s">
        <v>2886</v>
      </c>
      <c r="B281" s="1135" t="s">
        <v>5064</v>
      </c>
      <c r="C281" s="1136" t="s">
        <v>5065</v>
      </c>
      <c r="D281" s="1041" t="s">
        <v>362</v>
      </c>
      <c r="E281" s="778" t="s">
        <v>5018</v>
      </c>
      <c r="F281" s="1097" t="s">
        <v>4900</v>
      </c>
      <c r="G281" s="1091" t="s">
        <v>5019</v>
      </c>
      <c r="H281" s="1097" t="s">
        <v>5020</v>
      </c>
      <c r="I281" s="1097" t="s">
        <v>4264</v>
      </c>
      <c r="J281" s="1092"/>
      <c r="K281" s="1092"/>
      <c r="L281" s="1092"/>
      <c r="M281" s="1137">
        <v>14442.91</v>
      </c>
      <c r="N281" s="1136">
        <v>3971.8</v>
      </c>
      <c r="O281" s="1079">
        <f t="shared" si="11"/>
        <v>10471.11</v>
      </c>
      <c r="P281" s="1080">
        <f t="shared" si="12"/>
        <v>0.72500001730953112</v>
      </c>
      <c r="Q281" s="1136" t="s">
        <v>5021</v>
      </c>
      <c r="R281" s="1136" t="s">
        <v>665</v>
      </c>
      <c r="S281" s="1136" t="s">
        <v>5022</v>
      </c>
      <c r="T281" s="1138">
        <v>42745.723582789353</v>
      </c>
      <c r="U281" s="1041" t="s">
        <v>3992</v>
      </c>
      <c r="V281" s="1138">
        <v>42758</v>
      </c>
      <c r="W281" s="1138">
        <v>42758.936805555553</v>
      </c>
      <c r="X281" s="1136" t="s">
        <v>5023</v>
      </c>
      <c r="Y281" s="1136">
        <v>3971.8</v>
      </c>
      <c r="Z281" s="1136" t="s">
        <v>4265</v>
      </c>
      <c r="AA281" s="1139" t="s">
        <v>665</v>
      </c>
    </row>
    <row r="282" spans="1:27" ht="89.25">
      <c r="A282" s="314" t="s">
        <v>2887</v>
      </c>
      <c r="B282" s="1135" t="s">
        <v>5066</v>
      </c>
      <c r="C282" s="1136" t="s">
        <v>5067</v>
      </c>
      <c r="D282" s="1041" t="s">
        <v>362</v>
      </c>
      <c r="E282" s="778" t="s">
        <v>5018</v>
      </c>
      <c r="F282" s="1097" t="s">
        <v>4900</v>
      </c>
      <c r="G282" s="1091" t="s">
        <v>5019</v>
      </c>
      <c r="H282" s="1097" t="s">
        <v>5020</v>
      </c>
      <c r="I282" s="1097" t="s">
        <v>4264</v>
      </c>
      <c r="J282" s="1092"/>
      <c r="K282" s="1092"/>
      <c r="L282" s="1092"/>
      <c r="M282" s="1137">
        <v>26983.85</v>
      </c>
      <c r="N282" s="1136">
        <v>7420.56</v>
      </c>
      <c r="O282" s="1079">
        <f t="shared" si="11"/>
        <v>19563.289999999997</v>
      </c>
      <c r="P282" s="1080">
        <f t="shared" si="12"/>
        <v>0.72499995367599512</v>
      </c>
      <c r="Q282" s="1136" t="s">
        <v>5021</v>
      </c>
      <c r="R282" s="1136" t="s">
        <v>665</v>
      </c>
      <c r="S282" s="1136" t="s">
        <v>5022</v>
      </c>
      <c r="T282" s="1138">
        <v>42745.723582789353</v>
      </c>
      <c r="U282" s="1041" t="s">
        <v>3992</v>
      </c>
      <c r="V282" s="1138">
        <v>42758</v>
      </c>
      <c r="W282" s="1138">
        <v>42758.936805555553</v>
      </c>
      <c r="X282" s="1136" t="s">
        <v>5023</v>
      </c>
      <c r="Y282" s="1136">
        <v>7420.56</v>
      </c>
      <c r="Z282" s="1136" t="s">
        <v>4265</v>
      </c>
      <c r="AA282" s="1139" t="s">
        <v>665</v>
      </c>
    </row>
    <row r="283" spans="1:27" ht="89.25">
      <c r="A283" s="314" t="s">
        <v>2888</v>
      </c>
      <c r="B283" s="1135" t="s">
        <v>5068</v>
      </c>
      <c r="C283" s="1136" t="s">
        <v>5069</v>
      </c>
      <c r="D283" s="1041" t="s">
        <v>362</v>
      </c>
      <c r="E283" s="778" t="s">
        <v>5018</v>
      </c>
      <c r="F283" s="1097" t="s">
        <v>4900</v>
      </c>
      <c r="G283" s="1091" t="s">
        <v>5019</v>
      </c>
      <c r="H283" s="1097" t="s">
        <v>5020</v>
      </c>
      <c r="I283" s="1097" t="s">
        <v>4264</v>
      </c>
      <c r="J283" s="1092"/>
      <c r="K283" s="1092"/>
      <c r="L283" s="1092"/>
      <c r="M283" s="1137">
        <v>18949.919999999998</v>
      </c>
      <c r="N283" s="1136">
        <v>5211.2299999999996</v>
      </c>
      <c r="O283" s="1079">
        <f t="shared" si="11"/>
        <v>13738.689999999999</v>
      </c>
      <c r="P283" s="1080">
        <f t="shared" si="12"/>
        <v>0.72499989445865731</v>
      </c>
      <c r="Q283" s="1136" t="s">
        <v>5021</v>
      </c>
      <c r="R283" s="1136" t="s">
        <v>665</v>
      </c>
      <c r="S283" s="1136" t="s">
        <v>5022</v>
      </c>
      <c r="T283" s="1138">
        <v>42745.723582789353</v>
      </c>
      <c r="U283" s="1041" t="s">
        <v>3992</v>
      </c>
      <c r="V283" s="1138">
        <v>42758</v>
      </c>
      <c r="W283" s="1138">
        <v>42758.936805555553</v>
      </c>
      <c r="X283" s="1136" t="s">
        <v>5023</v>
      </c>
      <c r="Y283" s="1136">
        <v>5211.2299999999996</v>
      </c>
      <c r="Z283" s="1136" t="s">
        <v>4265</v>
      </c>
      <c r="AA283" s="1139" t="s">
        <v>665</v>
      </c>
    </row>
    <row r="284" spans="1:27" ht="89.25">
      <c r="A284" s="314" t="s">
        <v>2889</v>
      </c>
      <c r="B284" s="1135" t="s">
        <v>5070</v>
      </c>
      <c r="C284" s="1136" t="s">
        <v>5071</v>
      </c>
      <c r="D284" s="1041" t="s">
        <v>362</v>
      </c>
      <c r="E284" s="778" t="s">
        <v>5018</v>
      </c>
      <c r="F284" s="1097" t="s">
        <v>4900</v>
      </c>
      <c r="G284" s="1091" t="s">
        <v>5019</v>
      </c>
      <c r="H284" s="1097" t="s">
        <v>5020</v>
      </c>
      <c r="I284" s="1097" t="s">
        <v>4264</v>
      </c>
      <c r="J284" s="1092"/>
      <c r="K284" s="1092"/>
      <c r="L284" s="1092"/>
      <c r="M284" s="1137">
        <v>28317.79</v>
      </c>
      <c r="N284" s="1136">
        <v>7787.39</v>
      </c>
      <c r="O284" s="1079">
        <f t="shared" si="11"/>
        <v>20530.400000000001</v>
      </c>
      <c r="P284" s="1080">
        <f t="shared" si="12"/>
        <v>0.72500007945535305</v>
      </c>
      <c r="Q284" s="1136" t="s">
        <v>5021</v>
      </c>
      <c r="R284" s="1136" t="s">
        <v>665</v>
      </c>
      <c r="S284" s="1136" t="s">
        <v>5022</v>
      </c>
      <c r="T284" s="1138">
        <v>42745.723582789353</v>
      </c>
      <c r="U284" s="1041" t="s">
        <v>3992</v>
      </c>
      <c r="V284" s="1138">
        <v>42758</v>
      </c>
      <c r="W284" s="1138">
        <v>42758.936805555553</v>
      </c>
      <c r="X284" s="1136" t="s">
        <v>5023</v>
      </c>
      <c r="Y284" s="1136">
        <v>7787.39</v>
      </c>
      <c r="Z284" s="1136" t="s">
        <v>4265</v>
      </c>
      <c r="AA284" s="1139" t="s">
        <v>665</v>
      </c>
    </row>
    <row r="285" spans="1:27" ht="89.25">
      <c r="A285" s="314" t="s">
        <v>2890</v>
      </c>
      <c r="B285" s="1135" t="s">
        <v>5072</v>
      </c>
      <c r="C285" s="1136" t="s">
        <v>5073</v>
      </c>
      <c r="D285" s="1041" t="s">
        <v>362</v>
      </c>
      <c r="E285" s="778" t="s">
        <v>5018</v>
      </c>
      <c r="F285" s="1097" t="s">
        <v>4900</v>
      </c>
      <c r="G285" s="1091" t="s">
        <v>5019</v>
      </c>
      <c r="H285" s="1097" t="s">
        <v>5020</v>
      </c>
      <c r="I285" s="1097" t="s">
        <v>4264</v>
      </c>
      <c r="J285" s="1092"/>
      <c r="K285" s="1092"/>
      <c r="L285" s="1092"/>
      <c r="M285" s="1137">
        <v>28122.240000000002</v>
      </c>
      <c r="N285" s="1136">
        <v>7733.61</v>
      </c>
      <c r="O285" s="1079">
        <f t="shared" si="11"/>
        <v>20388.63</v>
      </c>
      <c r="P285" s="1080">
        <f t="shared" si="12"/>
        <v>0.72500021335427045</v>
      </c>
      <c r="Q285" s="1136" t="s">
        <v>5021</v>
      </c>
      <c r="R285" s="1136" t="s">
        <v>665</v>
      </c>
      <c r="S285" s="1136" t="s">
        <v>5022</v>
      </c>
      <c r="T285" s="1138">
        <v>42745.723582789353</v>
      </c>
      <c r="U285" s="1041" t="s">
        <v>3992</v>
      </c>
      <c r="V285" s="1138">
        <v>42758</v>
      </c>
      <c r="W285" s="1138">
        <v>42758.936805555553</v>
      </c>
      <c r="X285" s="1136" t="s">
        <v>5023</v>
      </c>
      <c r="Y285" s="1136">
        <v>7733.61</v>
      </c>
      <c r="Z285" s="1136" t="s">
        <v>4265</v>
      </c>
      <c r="AA285" s="1139" t="s">
        <v>665</v>
      </c>
    </row>
    <row r="286" spans="1:27" ht="89.25">
      <c r="A286" s="314" t="s">
        <v>2891</v>
      </c>
      <c r="B286" s="1135" t="s">
        <v>5074</v>
      </c>
      <c r="C286" s="1136" t="s">
        <v>1671</v>
      </c>
      <c r="D286" s="1041" t="s">
        <v>362</v>
      </c>
      <c r="E286" s="778" t="s">
        <v>5018</v>
      </c>
      <c r="F286" s="1097" t="s">
        <v>4900</v>
      </c>
      <c r="G286" s="1091" t="s">
        <v>5019</v>
      </c>
      <c r="H286" s="1097" t="s">
        <v>5020</v>
      </c>
      <c r="I286" s="1097" t="s">
        <v>4264</v>
      </c>
      <c r="J286" s="1092"/>
      <c r="K286" s="1092"/>
      <c r="L286" s="1092"/>
      <c r="M286" s="1137">
        <v>39841.39</v>
      </c>
      <c r="N286" s="1136">
        <v>10956.38</v>
      </c>
      <c r="O286" s="1079">
        <f t="shared" si="11"/>
        <v>28885.010000000002</v>
      </c>
      <c r="P286" s="1080">
        <f t="shared" si="12"/>
        <v>0.72500005647393317</v>
      </c>
      <c r="Q286" s="1136" t="s">
        <v>5021</v>
      </c>
      <c r="R286" s="1136" t="s">
        <v>665</v>
      </c>
      <c r="S286" s="1136" t="s">
        <v>5022</v>
      </c>
      <c r="T286" s="1138">
        <v>42745.723582789353</v>
      </c>
      <c r="U286" s="1041" t="s">
        <v>3992</v>
      </c>
      <c r="V286" s="1138">
        <v>42758</v>
      </c>
      <c r="W286" s="1138">
        <v>42758.936805555553</v>
      </c>
      <c r="X286" s="1136" t="s">
        <v>5023</v>
      </c>
      <c r="Y286" s="1136">
        <v>10956.38</v>
      </c>
      <c r="Z286" s="1136" t="s">
        <v>4265</v>
      </c>
      <c r="AA286" s="1139" t="s">
        <v>665</v>
      </c>
    </row>
    <row r="287" spans="1:27" ht="89.25">
      <c r="A287" s="314" t="s">
        <v>2892</v>
      </c>
      <c r="B287" s="1135" t="s">
        <v>5075</v>
      </c>
      <c r="C287" s="1136" t="s">
        <v>5076</v>
      </c>
      <c r="D287" s="1041" t="s">
        <v>362</v>
      </c>
      <c r="E287" s="778" t="s">
        <v>5018</v>
      </c>
      <c r="F287" s="1097" t="s">
        <v>4900</v>
      </c>
      <c r="G287" s="1091" t="s">
        <v>5019</v>
      </c>
      <c r="H287" s="1097" t="s">
        <v>5020</v>
      </c>
      <c r="I287" s="1097" t="s">
        <v>4264</v>
      </c>
      <c r="J287" s="1092"/>
      <c r="K287" s="1092"/>
      <c r="L287" s="1092"/>
      <c r="M287" s="1137">
        <v>25670.85</v>
      </c>
      <c r="N287" s="1136">
        <v>7059.48</v>
      </c>
      <c r="O287" s="1079">
        <f t="shared" si="11"/>
        <v>18611.37</v>
      </c>
      <c r="P287" s="1080">
        <f t="shared" si="12"/>
        <v>0.725000146080087</v>
      </c>
      <c r="Q287" s="1136" t="s">
        <v>5021</v>
      </c>
      <c r="R287" s="1136" t="s">
        <v>665</v>
      </c>
      <c r="S287" s="1136" t="s">
        <v>5022</v>
      </c>
      <c r="T287" s="1138">
        <v>42745.723582789353</v>
      </c>
      <c r="U287" s="1041" t="s">
        <v>3992</v>
      </c>
      <c r="V287" s="1138">
        <v>42758</v>
      </c>
      <c r="W287" s="1138">
        <v>42758.936805555553</v>
      </c>
      <c r="X287" s="1136" t="s">
        <v>5023</v>
      </c>
      <c r="Y287" s="1136">
        <v>7059.48</v>
      </c>
      <c r="Z287" s="1136" t="s">
        <v>4265</v>
      </c>
      <c r="AA287" s="1139" t="s">
        <v>665</v>
      </c>
    </row>
    <row r="288" spans="1:27" ht="89.25">
      <c r="A288" s="314" t="s">
        <v>2893</v>
      </c>
      <c r="B288" s="1135" t="s">
        <v>5077</v>
      </c>
      <c r="C288" s="1136" t="s">
        <v>5078</v>
      </c>
      <c r="D288" s="1041" t="s">
        <v>362</v>
      </c>
      <c r="E288" s="778" t="s">
        <v>5018</v>
      </c>
      <c r="F288" s="1097" t="s">
        <v>4900</v>
      </c>
      <c r="G288" s="1091" t="s">
        <v>5019</v>
      </c>
      <c r="H288" s="1097" t="s">
        <v>5020</v>
      </c>
      <c r="I288" s="1097" t="s">
        <v>4264</v>
      </c>
      <c r="J288" s="1092"/>
      <c r="K288" s="1092"/>
      <c r="L288" s="1092"/>
      <c r="M288" s="1137">
        <v>26692.85</v>
      </c>
      <c r="N288" s="1136">
        <v>7340.53</v>
      </c>
      <c r="O288" s="1079">
        <f t="shared" si="11"/>
        <v>19352.32</v>
      </c>
      <c r="P288" s="1080">
        <f t="shared" si="12"/>
        <v>0.72500014048705919</v>
      </c>
      <c r="Q288" s="1136" t="s">
        <v>5021</v>
      </c>
      <c r="R288" s="1136" t="s">
        <v>665</v>
      </c>
      <c r="S288" s="1136" t="s">
        <v>5022</v>
      </c>
      <c r="T288" s="1138">
        <v>42745.723582789353</v>
      </c>
      <c r="U288" s="1041" t="s">
        <v>3992</v>
      </c>
      <c r="V288" s="1138">
        <v>42758</v>
      </c>
      <c r="W288" s="1138">
        <v>42758.936805555553</v>
      </c>
      <c r="X288" s="1136" t="s">
        <v>5023</v>
      </c>
      <c r="Y288" s="1136">
        <v>7340.53</v>
      </c>
      <c r="Z288" s="1136" t="s">
        <v>4265</v>
      </c>
      <c r="AA288" s="1139" t="s">
        <v>665</v>
      </c>
    </row>
    <row r="289" spans="1:27" ht="89.25">
      <c r="A289" s="314" t="s">
        <v>2894</v>
      </c>
      <c r="B289" s="1135" t="s">
        <v>5079</v>
      </c>
      <c r="C289" s="1136" t="s">
        <v>5080</v>
      </c>
      <c r="D289" s="1041" t="s">
        <v>362</v>
      </c>
      <c r="E289" s="778" t="s">
        <v>5018</v>
      </c>
      <c r="F289" s="1097" t="s">
        <v>4900</v>
      </c>
      <c r="G289" s="1091" t="s">
        <v>5019</v>
      </c>
      <c r="H289" s="1097" t="s">
        <v>5020</v>
      </c>
      <c r="I289" s="1097" t="s">
        <v>4264</v>
      </c>
      <c r="J289" s="1092"/>
      <c r="K289" s="1092"/>
      <c r="L289" s="1092"/>
      <c r="M289" s="1137">
        <v>28189.75</v>
      </c>
      <c r="N289" s="1136">
        <v>7752.18</v>
      </c>
      <c r="O289" s="1079">
        <f t="shared" si="11"/>
        <v>20437.57</v>
      </c>
      <c r="P289" s="1080">
        <f t="shared" si="12"/>
        <v>0.72500004434235843</v>
      </c>
      <c r="Q289" s="1136" t="s">
        <v>5021</v>
      </c>
      <c r="R289" s="1136" t="s">
        <v>665</v>
      </c>
      <c r="S289" s="1136" t="s">
        <v>5022</v>
      </c>
      <c r="T289" s="1138">
        <v>42745.723582789353</v>
      </c>
      <c r="U289" s="1041" t="s">
        <v>3992</v>
      </c>
      <c r="V289" s="1138">
        <v>42758</v>
      </c>
      <c r="W289" s="1138">
        <v>42758.936805555553</v>
      </c>
      <c r="X289" s="1136" t="s">
        <v>5023</v>
      </c>
      <c r="Y289" s="1136">
        <v>7752.18</v>
      </c>
      <c r="Z289" s="1136" t="s">
        <v>4265</v>
      </c>
      <c r="AA289" s="1139" t="s">
        <v>665</v>
      </c>
    </row>
    <row r="290" spans="1:27" ht="89.25">
      <c r="A290" s="314" t="s">
        <v>2895</v>
      </c>
      <c r="B290" s="1135" t="s">
        <v>5081</v>
      </c>
      <c r="C290" s="1136" t="s">
        <v>5082</v>
      </c>
      <c r="D290" s="1041" t="s">
        <v>362</v>
      </c>
      <c r="E290" s="778" t="s">
        <v>5018</v>
      </c>
      <c r="F290" s="1097" t="s">
        <v>4900</v>
      </c>
      <c r="G290" s="1091" t="s">
        <v>5019</v>
      </c>
      <c r="H290" s="1097" t="s">
        <v>5020</v>
      </c>
      <c r="I290" s="1097" t="s">
        <v>4264</v>
      </c>
      <c r="J290" s="1092"/>
      <c r="K290" s="1092"/>
      <c r="L290" s="1092"/>
      <c r="M290" s="1137">
        <v>27982.560000000001</v>
      </c>
      <c r="N290" s="1136">
        <v>7695.2</v>
      </c>
      <c r="O290" s="1079">
        <f t="shared" si="11"/>
        <v>20287.36</v>
      </c>
      <c r="P290" s="1080">
        <f t="shared" si="12"/>
        <v>0.72500014294617787</v>
      </c>
      <c r="Q290" s="1136" t="s">
        <v>5021</v>
      </c>
      <c r="R290" s="1136" t="s">
        <v>665</v>
      </c>
      <c r="S290" s="1136" t="s">
        <v>5022</v>
      </c>
      <c r="T290" s="1138">
        <v>42745.723582789353</v>
      </c>
      <c r="U290" s="1041" t="s">
        <v>3992</v>
      </c>
      <c r="V290" s="1138">
        <v>42758</v>
      </c>
      <c r="W290" s="1138">
        <v>42758.936805555553</v>
      </c>
      <c r="X290" s="1136" t="s">
        <v>5023</v>
      </c>
      <c r="Y290" s="1136">
        <v>7695.2</v>
      </c>
      <c r="Z290" s="1136" t="s">
        <v>4265</v>
      </c>
      <c r="AA290" s="1139" t="s">
        <v>665</v>
      </c>
    </row>
    <row r="291" spans="1:27" ht="89.25">
      <c r="A291" s="314" t="s">
        <v>2896</v>
      </c>
      <c r="B291" s="1135" t="s">
        <v>5083</v>
      </c>
      <c r="C291" s="1136" t="s">
        <v>5084</v>
      </c>
      <c r="D291" s="1041" t="s">
        <v>362</v>
      </c>
      <c r="E291" s="778" t="s">
        <v>5018</v>
      </c>
      <c r="F291" s="1097" t="s">
        <v>4900</v>
      </c>
      <c r="G291" s="1091" t="s">
        <v>5019</v>
      </c>
      <c r="H291" s="1097" t="s">
        <v>5020</v>
      </c>
      <c r="I291" s="1097" t="s">
        <v>4264</v>
      </c>
      <c r="J291" s="1092"/>
      <c r="K291" s="1092"/>
      <c r="L291" s="1092"/>
      <c r="M291" s="1137">
        <v>28159.49</v>
      </c>
      <c r="N291" s="1136">
        <v>7743.86</v>
      </c>
      <c r="O291" s="1079">
        <f t="shared" si="11"/>
        <v>20415.63</v>
      </c>
      <c r="P291" s="1080">
        <f t="shared" si="12"/>
        <v>0.72499999112199831</v>
      </c>
      <c r="Q291" s="1136" t="s">
        <v>5021</v>
      </c>
      <c r="R291" s="1136" t="s">
        <v>665</v>
      </c>
      <c r="S291" s="1136" t="s">
        <v>5022</v>
      </c>
      <c r="T291" s="1138">
        <v>42745.723582789353</v>
      </c>
      <c r="U291" s="1041" t="s">
        <v>3992</v>
      </c>
      <c r="V291" s="1138">
        <v>42758</v>
      </c>
      <c r="W291" s="1138">
        <v>42758.936805555553</v>
      </c>
      <c r="X291" s="1136" t="s">
        <v>5023</v>
      </c>
      <c r="Y291" s="1136">
        <v>7743.86</v>
      </c>
      <c r="Z291" s="1136" t="s">
        <v>4265</v>
      </c>
      <c r="AA291" s="1139" t="s">
        <v>665</v>
      </c>
    </row>
    <row r="292" spans="1:27" ht="89.25">
      <c r="A292" s="314" t="s">
        <v>2897</v>
      </c>
      <c r="B292" s="1135" t="s">
        <v>5085</v>
      </c>
      <c r="C292" s="1136" t="s">
        <v>5086</v>
      </c>
      <c r="D292" s="1041" t="s">
        <v>362</v>
      </c>
      <c r="E292" s="778" t="s">
        <v>5018</v>
      </c>
      <c r="F292" s="1097" t="s">
        <v>4900</v>
      </c>
      <c r="G292" s="1091" t="s">
        <v>5019</v>
      </c>
      <c r="H292" s="1097" t="s">
        <v>5020</v>
      </c>
      <c r="I292" s="1097" t="s">
        <v>4264</v>
      </c>
      <c r="J292" s="1092"/>
      <c r="K292" s="1092"/>
      <c r="L292" s="1092"/>
      <c r="M292" s="1137">
        <v>46103.71</v>
      </c>
      <c r="N292" s="1136">
        <v>12678.52</v>
      </c>
      <c r="O292" s="1079">
        <f t="shared" si="11"/>
        <v>33425.19</v>
      </c>
      <c r="P292" s="1080">
        <f t="shared" si="12"/>
        <v>0.72500000542255705</v>
      </c>
      <c r="Q292" s="1136" t="s">
        <v>5021</v>
      </c>
      <c r="R292" s="1136" t="s">
        <v>665</v>
      </c>
      <c r="S292" s="1136" t="s">
        <v>5022</v>
      </c>
      <c r="T292" s="1138">
        <v>42745.723582789353</v>
      </c>
      <c r="U292" s="1041" t="s">
        <v>3992</v>
      </c>
      <c r="V292" s="1138">
        <v>42758</v>
      </c>
      <c r="W292" s="1138">
        <v>42758.936805555553</v>
      </c>
      <c r="X292" s="1136" t="s">
        <v>5023</v>
      </c>
      <c r="Y292" s="1136">
        <v>12678.52</v>
      </c>
      <c r="Z292" s="1136" t="s">
        <v>4265</v>
      </c>
      <c r="AA292" s="1139" t="s">
        <v>665</v>
      </c>
    </row>
    <row r="293" spans="1:27" ht="89.25">
      <c r="A293" s="314" t="s">
        <v>2898</v>
      </c>
      <c r="B293" s="1135" t="s">
        <v>5087</v>
      </c>
      <c r="C293" s="1136" t="s">
        <v>1769</v>
      </c>
      <c r="D293" s="1041" t="s">
        <v>362</v>
      </c>
      <c r="E293" s="778" t="s">
        <v>5018</v>
      </c>
      <c r="F293" s="1097" t="s">
        <v>4900</v>
      </c>
      <c r="G293" s="1091" t="s">
        <v>5019</v>
      </c>
      <c r="H293" s="1097" t="s">
        <v>5020</v>
      </c>
      <c r="I293" s="1097" t="s">
        <v>4264</v>
      </c>
      <c r="J293" s="1092"/>
      <c r="K293" s="1092"/>
      <c r="L293" s="1092"/>
      <c r="M293" s="1137">
        <v>84117.63</v>
      </c>
      <c r="N293" s="1136">
        <v>23132.34</v>
      </c>
      <c r="O293" s="1079">
        <f t="shared" si="11"/>
        <v>60985.290000000008</v>
      </c>
      <c r="P293" s="1080">
        <f t="shared" si="12"/>
        <v>0.72500009807694299</v>
      </c>
      <c r="Q293" s="1136" t="s">
        <v>5021</v>
      </c>
      <c r="R293" s="1136" t="s">
        <v>665</v>
      </c>
      <c r="S293" s="1136" t="s">
        <v>5022</v>
      </c>
      <c r="T293" s="1138">
        <v>42745.723582789353</v>
      </c>
      <c r="U293" s="1041" t="s">
        <v>3992</v>
      </c>
      <c r="V293" s="1138">
        <v>42758</v>
      </c>
      <c r="W293" s="1138">
        <v>42758.936805555553</v>
      </c>
      <c r="X293" s="1136" t="s">
        <v>5023</v>
      </c>
      <c r="Y293" s="1136">
        <v>23132.34</v>
      </c>
      <c r="Z293" s="1136" t="s">
        <v>4265</v>
      </c>
      <c r="AA293" s="1139" t="s">
        <v>665</v>
      </c>
    </row>
    <row r="294" spans="1:27" ht="89.25">
      <c r="A294" s="314" t="s">
        <v>2899</v>
      </c>
      <c r="B294" s="1135" t="s">
        <v>5088</v>
      </c>
      <c r="C294" s="1136" t="s">
        <v>5089</v>
      </c>
      <c r="D294" s="1041" t="s">
        <v>362</v>
      </c>
      <c r="E294" s="778" t="s">
        <v>5018</v>
      </c>
      <c r="F294" s="1097" t="s">
        <v>4900</v>
      </c>
      <c r="G294" s="1091" t="s">
        <v>5019</v>
      </c>
      <c r="H294" s="1097" t="s">
        <v>5020</v>
      </c>
      <c r="I294" s="1097" t="s">
        <v>4264</v>
      </c>
      <c r="J294" s="1092"/>
      <c r="K294" s="1092"/>
      <c r="L294" s="1092"/>
      <c r="M294" s="1137">
        <v>28527.31</v>
      </c>
      <c r="N294" s="1136">
        <v>7845.01</v>
      </c>
      <c r="O294" s="1079">
        <f t="shared" si="11"/>
        <v>20682.300000000003</v>
      </c>
      <c r="P294" s="1080">
        <f t="shared" si="12"/>
        <v>0.72500000876353221</v>
      </c>
      <c r="Q294" s="1136" t="s">
        <v>5021</v>
      </c>
      <c r="R294" s="1136" t="s">
        <v>665</v>
      </c>
      <c r="S294" s="1136" t="s">
        <v>5022</v>
      </c>
      <c r="T294" s="1138">
        <v>42745.723582789353</v>
      </c>
      <c r="U294" s="1041" t="s">
        <v>3992</v>
      </c>
      <c r="V294" s="1138">
        <v>42758</v>
      </c>
      <c r="W294" s="1138">
        <v>42758.936805555553</v>
      </c>
      <c r="X294" s="1136" t="s">
        <v>5023</v>
      </c>
      <c r="Y294" s="1136">
        <v>7845.01</v>
      </c>
      <c r="Z294" s="1136" t="s">
        <v>4265</v>
      </c>
      <c r="AA294" s="1139" t="s">
        <v>665</v>
      </c>
    </row>
    <row r="295" spans="1:27" ht="89.25">
      <c r="A295" s="314" t="s">
        <v>2900</v>
      </c>
      <c r="B295" s="1135" t="s">
        <v>5090</v>
      </c>
      <c r="C295" s="1136" t="s">
        <v>1652</v>
      </c>
      <c r="D295" s="1041" t="s">
        <v>362</v>
      </c>
      <c r="E295" s="778" t="s">
        <v>5018</v>
      </c>
      <c r="F295" s="1097" t="s">
        <v>4900</v>
      </c>
      <c r="G295" s="1091" t="s">
        <v>5019</v>
      </c>
      <c r="H295" s="1097" t="s">
        <v>5020</v>
      </c>
      <c r="I295" s="1097" t="s">
        <v>4264</v>
      </c>
      <c r="J295" s="1092"/>
      <c r="K295" s="1092"/>
      <c r="L295" s="1092"/>
      <c r="M295" s="1137">
        <v>55639.199999999997</v>
      </c>
      <c r="N295" s="1136">
        <v>15300.78</v>
      </c>
      <c r="O295" s="1079">
        <f t="shared" si="11"/>
        <v>40338.42</v>
      </c>
      <c r="P295" s="1080">
        <f t="shared" si="12"/>
        <v>0.72499999999999998</v>
      </c>
      <c r="Q295" s="1136" t="s">
        <v>5021</v>
      </c>
      <c r="R295" s="1136" t="s">
        <v>665</v>
      </c>
      <c r="S295" s="1136" t="s">
        <v>5022</v>
      </c>
      <c r="T295" s="1138">
        <v>42745.723582789353</v>
      </c>
      <c r="U295" s="1041" t="s">
        <v>3992</v>
      </c>
      <c r="V295" s="1138">
        <v>42758</v>
      </c>
      <c r="W295" s="1138">
        <v>42758.936805555553</v>
      </c>
      <c r="X295" s="1136" t="s">
        <v>5023</v>
      </c>
      <c r="Y295" s="1136">
        <v>15300.78</v>
      </c>
      <c r="Z295" s="1136" t="s">
        <v>4265</v>
      </c>
      <c r="AA295" s="1139" t="s">
        <v>665</v>
      </c>
    </row>
    <row r="296" spans="1:27" ht="89.25">
      <c r="A296" s="314" t="s">
        <v>2901</v>
      </c>
      <c r="B296" s="1135" t="s">
        <v>5091</v>
      </c>
      <c r="C296" s="1136" t="s">
        <v>5092</v>
      </c>
      <c r="D296" s="1041" t="s">
        <v>362</v>
      </c>
      <c r="E296" s="778" t="s">
        <v>5018</v>
      </c>
      <c r="F296" s="1097" t="s">
        <v>4900</v>
      </c>
      <c r="G296" s="1091" t="s">
        <v>5019</v>
      </c>
      <c r="H296" s="1097" t="s">
        <v>5020</v>
      </c>
      <c r="I296" s="1097" t="s">
        <v>4264</v>
      </c>
      <c r="J296" s="1092"/>
      <c r="K296" s="1092"/>
      <c r="L296" s="1092"/>
      <c r="M296" s="1137">
        <v>19182.72</v>
      </c>
      <c r="N296" s="1136">
        <v>5275.25</v>
      </c>
      <c r="O296" s="1079">
        <f t="shared" si="11"/>
        <v>13907.470000000001</v>
      </c>
      <c r="P296" s="1080">
        <f t="shared" si="12"/>
        <v>0.72499989573949886</v>
      </c>
      <c r="Q296" s="1136" t="s">
        <v>5021</v>
      </c>
      <c r="R296" s="1136" t="s">
        <v>665</v>
      </c>
      <c r="S296" s="1136" t="s">
        <v>5022</v>
      </c>
      <c r="T296" s="1138">
        <v>42745.723582789353</v>
      </c>
      <c r="U296" s="1041" t="s">
        <v>3992</v>
      </c>
      <c r="V296" s="1138">
        <v>42758</v>
      </c>
      <c r="W296" s="1138">
        <v>42758.936805555553</v>
      </c>
      <c r="X296" s="1136" t="s">
        <v>5023</v>
      </c>
      <c r="Y296" s="1136">
        <v>5275.25</v>
      </c>
      <c r="Z296" s="1136" t="s">
        <v>4265</v>
      </c>
      <c r="AA296" s="1139" t="s">
        <v>665</v>
      </c>
    </row>
    <row r="297" spans="1:27" ht="89.25">
      <c r="A297" s="314" t="s">
        <v>2902</v>
      </c>
      <c r="B297" s="1135" t="s">
        <v>5093</v>
      </c>
      <c r="C297" s="1136" t="s">
        <v>1686</v>
      </c>
      <c r="D297" s="1041" t="s">
        <v>362</v>
      </c>
      <c r="E297" s="778" t="s">
        <v>5018</v>
      </c>
      <c r="F297" s="1097" t="s">
        <v>4900</v>
      </c>
      <c r="G297" s="1091" t="s">
        <v>5019</v>
      </c>
      <c r="H297" s="1097" t="s">
        <v>5020</v>
      </c>
      <c r="I297" s="1097" t="s">
        <v>4264</v>
      </c>
      <c r="J297" s="1092"/>
      <c r="K297" s="1092"/>
      <c r="L297" s="1092"/>
      <c r="M297" s="1137">
        <v>53213.43</v>
      </c>
      <c r="N297" s="1136">
        <v>14633.69</v>
      </c>
      <c r="O297" s="1079">
        <f t="shared" si="11"/>
        <v>38579.74</v>
      </c>
      <c r="P297" s="1080">
        <f t="shared" si="12"/>
        <v>0.72500006107480774</v>
      </c>
      <c r="Q297" s="1136" t="s">
        <v>5021</v>
      </c>
      <c r="R297" s="1136" t="s">
        <v>665</v>
      </c>
      <c r="S297" s="1136" t="s">
        <v>5022</v>
      </c>
      <c r="T297" s="1138">
        <v>42745.723582789353</v>
      </c>
      <c r="U297" s="1041" t="s">
        <v>3992</v>
      </c>
      <c r="V297" s="1138">
        <v>42758</v>
      </c>
      <c r="W297" s="1138">
        <v>42758.936805555553</v>
      </c>
      <c r="X297" s="1136" t="s">
        <v>5023</v>
      </c>
      <c r="Y297" s="1136">
        <v>14633.69</v>
      </c>
      <c r="Z297" s="1136" t="s">
        <v>4265</v>
      </c>
      <c r="AA297" s="1139" t="s">
        <v>665</v>
      </c>
    </row>
    <row r="298" spans="1:27" ht="89.25">
      <c r="A298" s="314" t="s">
        <v>2903</v>
      </c>
      <c r="B298" s="1135" t="s">
        <v>5094</v>
      </c>
      <c r="C298" s="1136" t="s">
        <v>5095</v>
      </c>
      <c r="D298" s="1041" t="s">
        <v>362</v>
      </c>
      <c r="E298" s="778" t="s">
        <v>5018</v>
      </c>
      <c r="F298" s="1097" t="s">
        <v>4900</v>
      </c>
      <c r="G298" s="1091" t="s">
        <v>5019</v>
      </c>
      <c r="H298" s="1097" t="s">
        <v>5020</v>
      </c>
      <c r="I298" s="1097" t="s">
        <v>4264</v>
      </c>
      <c r="J298" s="1092"/>
      <c r="K298" s="1092"/>
      <c r="L298" s="1092"/>
      <c r="M298" s="1137">
        <v>26695.17</v>
      </c>
      <c r="N298" s="1136">
        <v>7341.17</v>
      </c>
      <c r="O298" s="1079">
        <f t="shared" si="11"/>
        <v>19354</v>
      </c>
      <c r="P298" s="1080">
        <f t="shared" si="12"/>
        <v>0.72500006555493002</v>
      </c>
      <c r="Q298" s="1136" t="s">
        <v>5021</v>
      </c>
      <c r="R298" s="1136" t="s">
        <v>665</v>
      </c>
      <c r="S298" s="1136" t="s">
        <v>5022</v>
      </c>
      <c r="T298" s="1138">
        <v>42745.723582789353</v>
      </c>
      <c r="U298" s="1041" t="s">
        <v>3992</v>
      </c>
      <c r="V298" s="1138">
        <v>42758</v>
      </c>
      <c r="W298" s="1138">
        <v>42758.936805555553</v>
      </c>
      <c r="X298" s="1136" t="s">
        <v>5023</v>
      </c>
      <c r="Y298" s="1136">
        <v>7341.17</v>
      </c>
      <c r="Z298" s="1136" t="s">
        <v>4265</v>
      </c>
      <c r="AA298" s="1139" t="s">
        <v>665</v>
      </c>
    </row>
    <row r="299" spans="1:27" ht="89.25">
      <c r="A299" s="314" t="s">
        <v>2904</v>
      </c>
      <c r="B299" s="1135" t="s">
        <v>5096</v>
      </c>
      <c r="C299" s="1136" t="s">
        <v>1825</v>
      </c>
      <c r="D299" s="1041" t="s">
        <v>362</v>
      </c>
      <c r="E299" s="778" t="s">
        <v>5018</v>
      </c>
      <c r="F299" s="1097" t="s">
        <v>4900</v>
      </c>
      <c r="G299" s="1091" t="s">
        <v>5019</v>
      </c>
      <c r="H299" s="1097" t="s">
        <v>5020</v>
      </c>
      <c r="I299" s="1097" t="s">
        <v>4264</v>
      </c>
      <c r="J299" s="1092"/>
      <c r="K299" s="1092"/>
      <c r="L299" s="1092"/>
      <c r="M299" s="1137">
        <v>159765.99</v>
      </c>
      <c r="N299" s="1136">
        <v>43935.64</v>
      </c>
      <c r="O299" s="1079">
        <f t="shared" si="11"/>
        <v>115830.34999999999</v>
      </c>
      <c r="P299" s="1080">
        <f t="shared" si="12"/>
        <v>0.72500004537886942</v>
      </c>
      <c r="Q299" s="1136" t="s">
        <v>5021</v>
      </c>
      <c r="R299" s="1136" t="s">
        <v>665</v>
      </c>
      <c r="S299" s="1136" t="s">
        <v>5022</v>
      </c>
      <c r="T299" s="1138">
        <v>42745.723582789353</v>
      </c>
      <c r="U299" s="1041" t="s">
        <v>3992</v>
      </c>
      <c r="V299" s="1138">
        <v>42758</v>
      </c>
      <c r="W299" s="1138">
        <v>42758.936805555553</v>
      </c>
      <c r="X299" s="1136" t="s">
        <v>5023</v>
      </c>
      <c r="Y299" s="1136">
        <v>43935.64</v>
      </c>
      <c r="Z299" s="1136" t="s">
        <v>4265</v>
      </c>
      <c r="AA299" s="1139" t="s">
        <v>665</v>
      </c>
    </row>
    <row r="300" spans="1:27" ht="102">
      <c r="A300" s="314" t="s">
        <v>2905</v>
      </c>
      <c r="B300" s="1135" t="s">
        <v>5097</v>
      </c>
      <c r="C300" s="1136" t="s">
        <v>1790</v>
      </c>
      <c r="D300" s="1041" t="s">
        <v>362</v>
      </c>
      <c r="E300" s="778" t="s">
        <v>5018</v>
      </c>
      <c r="F300" s="1097" t="s">
        <v>4900</v>
      </c>
      <c r="G300" s="1091" t="s">
        <v>5019</v>
      </c>
      <c r="H300" s="1097" t="s">
        <v>5020</v>
      </c>
      <c r="I300" s="1097" t="s">
        <v>4264</v>
      </c>
      <c r="J300" s="1092"/>
      <c r="K300" s="1092"/>
      <c r="L300" s="1092"/>
      <c r="M300" s="1137">
        <v>99206.32</v>
      </c>
      <c r="N300" s="1136">
        <v>27281.73</v>
      </c>
      <c r="O300" s="1079">
        <f t="shared" si="11"/>
        <v>71924.590000000011</v>
      </c>
      <c r="P300" s="1080">
        <f t="shared" si="12"/>
        <v>0.72500008064002375</v>
      </c>
      <c r="Q300" s="1136" t="s">
        <v>5021</v>
      </c>
      <c r="R300" s="1136" t="s">
        <v>665</v>
      </c>
      <c r="S300" s="1136" t="s">
        <v>5022</v>
      </c>
      <c r="T300" s="1138">
        <v>42745.723582789353</v>
      </c>
      <c r="U300" s="1041" t="s">
        <v>3992</v>
      </c>
      <c r="V300" s="1138">
        <v>42758</v>
      </c>
      <c r="W300" s="1138">
        <v>42758.936805555553</v>
      </c>
      <c r="X300" s="1136" t="s">
        <v>5023</v>
      </c>
      <c r="Y300" s="1136">
        <v>27281.73</v>
      </c>
      <c r="Z300" s="1136" t="s">
        <v>4265</v>
      </c>
      <c r="AA300" s="1139" t="s">
        <v>665</v>
      </c>
    </row>
    <row r="301" spans="1:27" ht="127.5">
      <c r="A301" s="314" t="s">
        <v>2906</v>
      </c>
      <c r="B301" s="1135" t="s">
        <v>5098</v>
      </c>
      <c r="C301" s="1136" t="s">
        <v>5099</v>
      </c>
      <c r="D301" s="1041" t="s">
        <v>362</v>
      </c>
      <c r="E301" s="778" t="s">
        <v>5018</v>
      </c>
      <c r="F301" s="1097" t="s">
        <v>4900</v>
      </c>
      <c r="G301" s="1091" t="s">
        <v>5019</v>
      </c>
      <c r="H301" s="1097" t="s">
        <v>5020</v>
      </c>
      <c r="I301" s="1097" t="s">
        <v>4264</v>
      </c>
      <c r="J301" s="1092"/>
      <c r="K301" s="1092"/>
      <c r="L301" s="1092"/>
      <c r="M301" s="1137">
        <v>85747.23</v>
      </c>
      <c r="N301" s="1136">
        <v>23580.48</v>
      </c>
      <c r="O301" s="1079">
        <f t="shared" si="11"/>
        <v>62166.75</v>
      </c>
      <c r="P301" s="1080">
        <f t="shared" si="12"/>
        <v>0.72500009621302053</v>
      </c>
      <c r="Q301" s="1136" t="s">
        <v>5021</v>
      </c>
      <c r="R301" s="1136" t="s">
        <v>665</v>
      </c>
      <c r="S301" s="1136" t="s">
        <v>5022</v>
      </c>
      <c r="T301" s="1138">
        <v>42745.723582789353</v>
      </c>
      <c r="U301" s="1041" t="s">
        <v>3992</v>
      </c>
      <c r="V301" s="1138">
        <v>42758</v>
      </c>
      <c r="W301" s="1138">
        <v>42758.936805555553</v>
      </c>
      <c r="X301" s="1136" t="s">
        <v>5023</v>
      </c>
      <c r="Y301" s="1136">
        <v>23580.48</v>
      </c>
      <c r="Z301" s="1136" t="s">
        <v>4265</v>
      </c>
      <c r="AA301" s="1139" t="s">
        <v>665</v>
      </c>
    </row>
    <row r="302" spans="1:27" ht="89.25">
      <c r="A302" s="314" t="s">
        <v>2907</v>
      </c>
      <c r="B302" s="1135" t="s">
        <v>5100</v>
      </c>
      <c r="C302" s="1136" t="s">
        <v>1811</v>
      </c>
      <c r="D302" s="1041" t="s">
        <v>362</v>
      </c>
      <c r="E302" s="778" t="s">
        <v>5018</v>
      </c>
      <c r="F302" s="1097" t="s">
        <v>4900</v>
      </c>
      <c r="G302" s="1091" t="s">
        <v>5019</v>
      </c>
      <c r="H302" s="1097" t="s">
        <v>5020</v>
      </c>
      <c r="I302" s="1097" t="s">
        <v>4264</v>
      </c>
      <c r="J302" s="1092"/>
      <c r="K302" s="1092"/>
      <c r="L302" s="1092"/>
      <c r="M302" s="1137">
        <v>134744.64000000001</v>
      </c>
      <c r="N302" s="1136">
        <v>37054.769999999997</v>
      </c>
      <c r="O302" s="1079">
        <f t="shared" si="11"/>
        <v>97689.870000000024</v>
      </c>
      <c r="P302" s="1080">
        <f t="shared" si="12"/>
        <v>0.72500004452867306</v>
      </c>
      <c r="Q302" s="1136" t="s">
        <v>5021</v>
      </c>
      <c r="R302" s="1136" t="s">
        <v>665</v>
      </c>
      <c r="S302" s="1136" t="s">
        <v>5022</v>
      </c>
      <c r="T302" s="1138">
        <v>42745.723582789353</v>
      </c>
      <c r="U302" s="1041" t="s">
        <v>3992</v>
      </c>
      <c r="V302" s="1138">
        <v>42758</v>
      </c>
      <c r="W302" s="1138">
        <v>42758.936805555553</v>
      </c>
      <c r="X302" s="1136" t="s">
        <v>5023</v>
      </c>
      <c r="Y302" s="1136">
        <v>37054.769999999997</v>
      </c>
      <c r="Z302" s="1136" t="s">
        <v>4265</v>
      </c>
      <c r="AA302" s="1139" t="s">
        <v>665</v>
      </c>
    </row>
    <row r="303" spans="1:27" ht="89.25">
      <c r="A303" s="314" t="s">
        <v>2908</v>
      </c>
      <c r="B303" s="1135" t="s">
        <v>5101</v>
      </c>
      <c r="C303" s="1136" t="s">
        <v>5102</v>
      </c>
      <c r="D303" s="1041" t="s">
        <v>362</v>
      </c>
      <c r="E303" s="778" t="s">
        <v>5018</v>
      </c>
      <c r="F303" s="1097" t="s">
        <v>4900</v>
      </c>
      <c r="G303" s="1091" t="s">
        <v>5019</v>
      </c>
      <c r="H303" s="1097" t="s">
        <v>5020</v>
      </c>
      <c r="I303" s="1097" t="s">
        <v>4264</v>
      </c>
      <c r="J303" s="1092"/>
      <c r="K303" s="1092"/>
      <c r="L303" s="1092"/>
      <c r="M303" s="1137">
        <v>106599.12</v>
      </c>
      <c r="N303" s="1136">
        <v>29314.75</v>
      </c>
      <c r="O303" s="1079">
        <f t="shared" si="11"/>
        <v>77284.37</v>
      </c>
      <c r="P303" s="1080">
        <f t="shared" si="12"/>
        <v>0.72500007504752373</v>
      </c>
      <c r="Q303" s="1136" t="s">
        <v>5021</v>
      </c>
      <c r="R303" s="1136" t="s">
        <v>665</v>
      </c>
      <c r="S303" s="1136" t="s">
        <v>5022</v>
      </c>
      <c r="T303" s="1138">
        <v>42745.723582789353</v>
      </c>
      <c r="U303" s="1041" t="s">
        <v>3992</v>
      </c>
      <c r="V303" s="1138">
        <v>42758</v>
      </c>
      <c r="W303" s="1138">
        <v>42758.936805555553</v>
      </c>
      <c r="X303" s="1136" t="s">
        <v>5023</v>
      </c>
      <c r="Y303" s="1136">
        <v>29314.75</v>
      </c>
      <c r="Z303" s="1136" t="s">
        <v>4265</v>
      </c>
      <c r="AA303" s="1139" t="s">
        <v>665</v>
      </c>
    </row>
    <row r="304" spans="1:27" ht="89.25">
      <c r="A304" s="314" t="s">
        <v>2909</v>
      </c>
      <c r="B304" s="1135" t="s">
        <v>5103</v>
      </c>
      <c r="C304" s="1136" t="s">
        <v>5104</v>
      </c>
      <c r="D304" s="1041" t="s">
        <v>362</v>
      </c>
      <c r="E304" s="778" t="s">
        <v>5018</v>
      </c>
      <c r="F304" s="1097" t="s">
        <v>4900</v>
      </c>
      <c r="G304" s="1091" t="s">
        <v>5019</v>
      </c>
      <c r="H304" s="1097" t="s">
        <v>5020</v>
      </c>
      <c r="I304" s="1097" t="s">
        <v>4264</v>
      </c>
      <c r="J304" s="1092"/>
      <c r="K304" s="1092"/>
      <c r="L304" s="1092"/>
      <c r="M304" s="1137">
        <v>145830.57</v>
      </c>
      <c r="N304" s="1136">
        <v>40103.4</v>
      </c>
      <c r="O304" s="1079">
        <f t="shared" si="11"/>
        <v>105727.17000000001</v>
      </c>
      <c r="P304" s="1080">
        <f t="shared" si="12"/>
        <v>0.72500004628659143</v>
      </c>
      <c r="Q304" s="1136" t="s">
        <v>5021</v>
      </c>
      <c r="R304" s="1136" t="s">
        <v>665</v>
      </c>
      <c r="S304" s="1136" t="s">
        <v>5022</v>
      </c>
      <c r="T304" s="1138">
        <v>42745.723582789353</v>
      </c>
      <c r="U304" s="1041" t="s">
        <v>3992</v>
      </c>
      <c r="V304" s="1138">
        <v>42758</v>
      </c>
      <c r="W304" s="1138">
        <v>42758.936805555553</v>
      </c>
      <c r="X304" s="1136" t="s">
        <v>5023</v>
      </c>
      <c r="Y304" s="1136">
        <v>40103.4</v>
      </c>
      <c r="Z304" s="1136" t="s">
        <v>4265</v>
      </c>
      <c r="AA304" s="1139" t="s">
        <v>665</v>
      </c>
    </row>
    <row r="305" spans="1:27" ht="89.25">
      <c r="A305" s="314" t="s">
        <v>2910</v>
      </c>
      <c r="B305" s="1135" t="s">
        <v>5105</v>
      </c>
      <c r="C305" s="1136" t="s">
        <v>5106</v>
      </c>
      <c r="D305" s="1041" t="s">
        <v>362</v>
      </c>
      <c r="E305" s="778" t="s">
        <v>5018</v>
      </c>
      <c r="F305" s="1097" t="s">
        <v>4900</v>
      </c>
      <c r="G305" s="1091" t="s">
        <v>5019</v>
      </c>
      <c r="H305" s="1097" t="s">
        <v>5020</v>
      </c>
      <c r="I305" s="1097" t="s">
        <v>4264</v>
      </c>
      <c r="J305" s="1092"/>
      <c r="K305" s="1092"/>
      <c r="L305" s="1092"/>
      <c r="M305" s="1137">
        <v>75427.199999999997</v>
      </c>
      <c r="N305" s="1136">
        <v>20742.48</v>
      </c>
      <c r="O305" s="1079">
        <f t="shared" si="11"/>
        <v>54684.72</v>
      </c>
      <c r="P305" s="1080">
        <f t="shared" si="12"/>
        <v>0.72499999999999998</v>
      </c>
      <c r="Q305" s="1136" t="s">
        <v>5021</v>
      </c>
      <c r="R305" s="1136" t="s">
        <v>665</v>
      </c>
      <c r="S305" s="1136" t="s">
        <v>5022</v>
      </c>
      <c r="T305" s="1138">
        <v>42745.723582789353</v>
      </c>
      <c r="U305" s="1041" t="s">
        <v>3992</v>
      </c>
      <c r="V305" s="1138">
        <v>42758</v>
      </c>
      <c r="W305" s="1138">
        <v>42758.936805555553</v>
      </c>
      <c r="X305" s="1136" t="s">
        <v>5023</v>
      </c>
      <c r="Y305" s="1136">
        <v>20742.48</v>
      </c>
      <c r="Z305" s="1136" t="s">
        <v>4265</v>
      </c>
      <c r="AA305" s="1139" t="s">
        <v>665</v>
      </c>
    </row>
    <row r="306" spans="1:27" ht="89.25">
      <c r="A306" s="314" t="s">
        <v>2911</v>
      </c>
      <c r="B306" s="1135" t="s">
        <v>5107</v>
      </c>
      <c r="C306" s="1136" t="s">
        <v>5108</v>
      </c>
      <c r="D306" s="1041" t="s">
        <v>362</v>
      </c>
      <c r="E306" s="778" t="s">
        <v>5018</v>
      </c>
      <c r="F306" s="1097" t="s">
        <v>4900</v>
      </c>
      <c r="G306" s="1091" t="s">
        <v>5019</v>
      </c>
      <c r="H306" s="1097" t="s">
        <v>5020</v>
      </c>
      <c r="I306" s="1097" t="s">
        <v>4264</v>
      </c>
      <c r="J306" s="1092"/>
      <c r="K306" s="1092"/>
      <c r="L306" s="1092"/>
      <c r="M306" s="1137">
        <v>53762.83</v>
      </c>
      <c r="N306" s="1136">
        <v>14784.78</v>
      </c>
      <c r="O306" s="1079">
        <f t="shared" si="11"/>
        <v>38978.050000000003</v>
      </c>
      <c r="P306" s="1080">
        <f t="shared" si="12"/>
        <v>0.72499996744963013</v>
      </c>
      <c r="Q306" s="1136" t="s">
        <v>5021</v>
      </c>
      <c r="R306" s="1136" t="s">
        <v>665</v>
      </c>
      <c r="S306" s="1136" t="s">
        <v>5022</v>
      </c>
      <c r="T306" s="1138">
        <v>42745.723582789353</v>
      </c>
      <c r="U306" s="1041" t="s">
        <v>3992</v>
      </c>
      <c r="V306" s="1138">
        <v>42758</v>
      </c>
      <c r="W306" s="1138">
        <v>42758.936805555553</v>
      </c>
      <c r="X306" s="1136" t="s">
        <v>5023</v>
      </c>
      <c r="Y306" s="1136">
        <v>14784.78</v>
      </c>
      <c r="Z306" s="1136" t="s">
        <v>4265</v>
      </c>
      <c r="AA306" s="1139" t="s">
        <v>665</v>
      </c>
    </row>
    <row r="307" spans="1:27" ht="89.25">
      <c r="A307" s="314" t="s">
        <v>2912</v>
      </c>
      <c r="B307" s="1135" t="s">
        <v>5109</v>
      </c>
      <c r="C307" s="1136" t="s">
        <v>1853</v>
      </c>
      <c r="D307" s="1041" t="s">
        <v>362</v>
      </c>
      <c r="E307" s="778" t="s">
        <v>5018</v>
      </c>
      <c r="F307" s="1097" t="s">
        <v>4900</v>
      </c>
      <c r="G307" s="1091" t="s">
        <v>5019</v>
      </c>
      <c r="H307" s="1097" t="s">
        <v>5020</v>
      </c>
      <c r="I307" s="1097" t="s">
        <v>4264</v>
      </c>
      <c r="J307" s="1092"/>
      <c r="K307" s="1092"/>
      <c r="L307" s="1092"/>
      <c r="M307" s="1137">
        <v>197647.2</v>
      </c>
      <c r="N307" s="1136">
        <v>54352.97</v>
      </c>
      <c r="O307" s="1079">
        <f t="shared" si="11"/>
        <v>143294.23000000001</v>
      </c>
      <c r="P307" s="1080">
        <f t="shared" si="12"/>
        <v>0.72500005059520189</v>
      </c>
      <c r="Q307" s="1136" t="s">
        <v>5021</v>
      </c>
      <c r="R307" s="1136" t="s">
        <v>665</v>
      </c>
      <c r="S307" s="1136" t="s">
        <v>5022</v>
      </c>
      <c r="T307" s="1138">
        <v>42745.723582789353</v>
      </c>
      <c r="U307" s="1041" t="s">
        <v>3992</v>
      </c>
      <c r="V307" s="1138">
        <v>42758</v>
      </c>
      <c r="W307" s="1138">
        <v>42758.936805555553</v>
      </c>
      <c r="X307" s="1136" t="s">
        <v>5023</v>
      </c>
      <c r="Y307" s="1136">
        <v>54352.97</v>
      </c>
      <c r="Z307" s="1136" t="s">
        <v>4265</v>
      </c>
      <c r="AA307" s="1139" t="s">
        <v>665</v>
      </c>
    </row>
    <row r="308" spans="1:27" ht="89.25">
      <c r="A308" s="314" t="s">
        <v>2913</v>
      </c>
      <c r="B308" s="1135" t="s">
        <v>5110</v>
      </c>
      <c r="C308" s="1136" t="s">
        <v>1797</v>
      </c>
      <c r="D308" s="1041" t="s">
        <v>362</v>
      </c>
      <c r="E308" s="778" t="s">
        <v>5018</v>
      </c>
      <c r="F308" s="1097" t="s">
        <v>4900</v>
      </c>
      <c r="G308" s="1091" t="s">
        <v>5019</v>
      </c>
      <c r="H308" s="1097" t="s">
        <v>5020</v>
      </c>
      <c r="I308" s="1097" t="s">
        <v>4264</v>
      </c>
      <c r="J308" s="1092"/>
      <c r="K308" s="1092"/>
      <c r="L308" s="1092"/>
      <c r="M308" s="1137">
        <v>144852.81</v>
      </c>
      <c r="N308" s="1136">
        <v>39834.519999999997</v>
      </c>
      <c r="O308" s="1079">
        <f t="shared" si="11"/>
        <v>105018.29000000001</v>
      </c>
      <c r="P308" s="1080">
        <f t="shared" si="12"/>
        <v>0.72500001898478872</v>
      </c>
      <c r="Q308" s="1136" t="s">
        <v>5021</v>
      </c>
      <c r="R308" s="1136" t="s">
        <v>665</v>
      </c>
      <c r="S308" s="1136" t="s">
        <v>5022</v>
      </c>
      <c r="T308" s="1138">
        <v>42745.723582789353</v>
      </c>
      <c r="U308" s="1041" t="s">
        <v>3992</v>
      </c>
      <c r="V308" s="1138">
        <v>42758</v>
      </c>
      <c r="W308" s="1138">
        <v>42758.936805555553</v>
      </c>
      <c r="X308" s="1136" t="s">
        <v>5023</v>
      </c>
      <c r="Y308" s="1136">
        <v>39834.519999999997</v>
      </c>
      <c r="Z308" s="1136" t="s">
        <v>4265</v>
      </c>
      <c r="AA308" s="1139" t="s">
        <v>665</v>
      </c>
    </row>
    <row r="309" spans="1:27" ht="89.25">
      <c r="A309" s="314" t="s">
        <v>2914</v>
      </c>
      <c r="B309" s="1135" t="s">
        <v>5111</v>
      </c>
      <c r="C309" s="1136" t="s">
        <v>1804</v>
      </c>
      <c r="D309" s="1041" t="s">
        <v>362</v>
      </c>
      <c r="E309" s="778" t="s">
        <v>5018</v>
      </c>
      <c r="F309" s="1097" t="s">
        <v>4900</v>
      </c>
      <c r="G309" s="1091" t="s">
        <v>5019</v>
      </c>
      <c r="H309" s="1097" t="s">
        <v>5020</v>
      </c>
      <c r="I309" s="1097" t="s">
        <v>4264</v>
      </c>
      <c r="J309" s="1092"/>
      <c r="K309" s="1092"/>
      <c r="L309" s="1092"/>
      <c r="M309" s="1137">
        <v>127667.52</v>
      </c>
      <c r="N309" s="1136">
        <v>35108.559999999998</v>
      </c>
      <c r="O309" s="1079">
        <f t="shared" si="11"/>
        <v>92558.96</v>
      </c>
      <c r="P309" s="1080">
        <f t="shared" si="12"/>
        <v>0.72500006266276662</v>
      </c>
      <c r="Q309" s="1136" t="s">
        <v>5021</v>
      </c>
      <c r="R309" s="1136" t="s">
        <v>665</v>
      </c>
      <c r="S309" s="1136" t="s">
        <v>5022</v>
      </c>
      <c r="T309" s="1138">
        <v>42745.723582789353</v>
      </c>
      <c r="U309" s="1041" t="s">
        <v>3992</v>
      </c>
      <c r="V309" s="1138">
        <v>42758</v>
      </c>
      <c r="W309" s="1138">
        <v>42758.936805555553</v>
      </c>
      <c r="X309" s="1136" t="s">
        <v>5023</v>
      </c>
      <c r="Y309" s="1136">
        <v>35108.559999999998</v>
      </c>
      <c r="Z309" s="1136" t="s">
        <v>4265</v>
      </c>
      <c r="AA309" s="1139" t="s">
        <v>665</v>
      </c>
    </row>
    <row r="310" spans="1:27" ht="89.25">
      <c r="A310" s="314" t="s">
        <v>2915</v>
      </c>
      <c r="B310" s="1135" t="s">
        <v>5112</v>
      </c>
      <c r="C310" s="1136" t="s">
        <v>5113</v>
      </c>
      <c r="D310" s="1041" t="s">
        <v>362</v>
      </c>
      <c r="E310" s="778" t="s">
        <v>5018</v>
      </c>
      <c r="F310" s="1097" t="s">
        <v>4900</v>
      </c>
      <c r="G310" s="1091" t="s">
        <v>5019</v>
      </c>
      <c r="H310" s="1097" t="s">
        <v>5020</v>
      </c>
      <c r="I310" s="1097" t="s">
        <v>4264</v>
      </c>
      <c r="J310" s="1092"/>
      <c r="K310" s="1092"/>
      <c r="L310" s="1092"/>
      <c r="M310" s="1137">
        <v>102485.55</v>
      </c>
      <c r="N310" s="1136">
        <v>28183.52</v>
      </c>
      <c r="O310" s="1079">
        <f t="shared" si="11"/>
        <v>74302.03</v>
      </c>
      <c r="P310" s="1080">
        <f t="shared" si="12"/>
        <v>0.725000060984207</v>
      </c>
      <c r="Q310" s="1136" t="s">
        <v>5021</v>
      </c>
      <c r="R310" s="1136" t="s">
        <v>665</v>
      </c>
      <c r="S310" s="1136" t="s">
        <v>5022</v>
      </c>
      <c r="T310" s="1138">
        <v>42745.723582789353</v>
      </c>
      <c r="U310" s="1041" t="s">
        <v>3992</v>
      </c>
      <c r="V310" s="1138">
        <v>42758</v>
      </c>
      <c r="W310" s="1138">
        <v>42758.936805555553</v>
      </c>
      <c r="X310" s="1136" t="s">
        <v>5023</v>
      </c>
      <c r="Y310" s="1136">
        <v>28183.52</v>
      </c>
      <c r="Z310" s="1136" t="s">
        <v>4265</v>
      </c>
      <c r="AA310" s="1139" t="s">
        <v>665</v>
      </c>
    </row>
    <row r="311" spans="1:27" ht="89.25">
      <c r="A311" s="314" t="s">
        <v>2916</v>
      </c>
      <c r="B311" s="1135" t="s">
        <v>5114</v>
      </c>
      <c r="C311" s="1136" t="s">
        <v>1832</v>
      </c>
      <c r="D311" s="1041" t="s">
        <v>362</v>
      </c>
      <c r="E311" s="778" t="s">
        <v>5018</v>
      </c>
      <c r="F311" s="1097" t="s">
        <v>4900</v>
      </c>
      <c r="G311" s="1091" t="s">
        <v>5019</v>
      </c>
      <c r="H311" s="1097" t="s">
        <v>5020</v>
      </c>
      <c r="I311" s="1097" t="s">
        <v>4264</v>
      </c>
      <c r="J311" s="1092"/>
      <c r="K311" s="1092"/>
      <c r="L311" s="1092"/>
      <c r="M311" s="1137">
        <v>145965.6</v>
      </c>
      <c r="N311" s="1136">
        <v>40140.53</v>
      </c>
      <c r="O311" s="1079">
        <f t="shared" si="11"/>
        <v>105825.07</v>
      </c>
      <c r="P311" s="1080">
        <f t="shared" si="12"/>
        <v>0.72500006850929255</v>
      </c>
      <c r="Q311" s="1136" t="s">
        <v>5021</v>
      </c>
      <c r="R311" s="1136" t="s">
        <v>665</v>
      </c>
      <c r="S311" s="1136" t="s">
        <v>5022</v>
      </c>
      <c r="T311" s="1138">
        <v>42745.723582789353</v>
      </c>
      <c r="U311" s="1041" t="s">
        <v>3992</v>
      </c>
      <c r="V311" s="1138">
        <v>42758</v>
      </c>
      <c r="W311" s="1138">
        <v>42758.936805555553</v>
      </c>
      <c r="X311" s="1136" t="s">
        <v>5023</v>
      </c>
      <c r="Y311" s="1136">
        <v>40140.53</v>
      </c>
      <c r="Z311" s="1136" t="s">
        <v>4265</v>
      </c>
      <c r="AA311" s="1139" t="s">
        <v>665</v>
      </c>
    </row>
    <row r="312" spans="1:27" ht="89.25">
      <c r="A312" s="314" t="s">
        <v>2917</v>
      </c>
      <c r="B312" s="1135" t="s">
        <v>5115</v>
      </c>
      <c r="C312" s="1136" t="s">
        <v>1839</v>
      </c>
      <c r="D312" s="1041" t="s">
        <v>362</v>
      </c>
      <c r="E312" s="778" t="s">
        <v>5018</v>
      </c>
      <c r="F312" s="1097" t="s">
        <v>4900</v>
      </c>
      <c r="G312" s="1091" t="s">
        <v>5019</v>
      </c>
      <c r="H312" s="1097" t="s">
        <v>5020</v>
      </c>
      <c r="I312" s="1097" t="s">
        <v>4264</v>
      </c>
      <c r="J312" s="1092"/>
      <c r="K312" s="1092"/>
      <c r="L312" s="1092"/>
      <c r="M312" s="1137">
        <v>134458.29</v>
      </c>
      <c r="N312" s="1136">
        <v>36976.019999999997</v>
      </c>
      <c r="O312" s="1079">
        <f t="shared" si="11"/>
        <v>97482.270000000019</v>
      </c>
      <c r="P312" s="1080">
        <f t="shared" si="12"/>
        <v>0.72500007251319343</v>
      </c>
      <c r="Q312" s="1136" t="s">
        <v>5021</v>
      </c>
      <c r="R312" s="1136" t="s">
        <v>665</v>
      </c>
      <c r="S312" s="1136" t="s">
        <v>5022</v>
      </c>
      <c r="T312" s="1138">
        <v>42745.723582789353</v>
      </c>
      <c r="U312" s="1041" t="s">
        <v>3992</v>
      </c>
      <c r="V312" s="1138">
        <v>42758</v>
      </c>
      <c r="W312" s="1138">
        <v>42758.936805555553</v>
      </c>
      <c r="X312" s="1136" t="s">
        <v>5023</v>
      </c>
      <c r="Y312" s="1136">
        <v>36976.019999999997</v>
      </c>
      <c r="Z312" s="1136" t="s">
        <v>4265</v>
      </c>
      <c r="AA312" s="1139" t="s">
        <v>665</v>
      </c>
    </row>
    <row r="313" spans="1:27" ht="89.25">
      <c r="A313" s="314" t="s">
        <v>2918</v>
      </c>
      <c r="B313" s="1135" t="s">
        <v>5116</v>
      </c>
      <c r="C313" s="1136" t="s">
        <v>5117</v>
      </c>
      <c r="D313" s="1041" t="s">
        <v>362</v>
      </c>
      <c r="E313" s="778" t="s">
        <v>5018</v>
      </c>
      <c r="F313" s="1097" t="s">
        <v>4900</v>
      </c>
      <c r="G313" s="1091" t="s">
        <v>5019</v>
      </c>
      <c r="H313" s="1097" t="s">
        <v>5020</v>
      </c>
      <c r="I313" s="1097" t="s">
        <v>4264</v>
      </c>
      <c r="J313" s="1092"/>
      <c r="K313" s="1092"/>
      <c r="L313" s="1092"/>
      <c r="M313" s="1137">
        <v>226337.47</v>
      </c>
      <c r="N313" s="1136">
        <v>62242.8</v>
      </c>
      <c r="O313" s="1079">
        <f t="shared" si="11"/>
        <v>164094.66999999998</v>
      </c>
      <c r="P313" s="1080">
        <f t="shared" si="12"/>
        <v>0.72500001877727105</v>
      </c>
      <c r="Q313" s="1136" t="s">
        <v>5021</v>
      </c>
      <c r="R313" s="1136" t="s">
        <v>665</v>
      </c>
      <c r="S313" s="1136" t="s">
        <v>5022</v>
      </c>
      <c r="T313" s="1138">
        <v>42745.723582789353</v>
      </c>
      <c r="U313" s="1041" t="s">
        <v>3992</v>
      </c>
      <c r="V313" s="1138">
        <v>42758</v>
      </c>
      <c r="W313" s="1138">
        <v>42758.936805555553</v>
      </c>
      <c r="X313" s="1136" t="s">
        <v>5023</v>
      </c>
      <c r="Y313" s="1137">
        <v>62242.8</v>
      </c>
      <c r="Z313" s="1136" t="s">
        <v>4265</v>
      </c>
      <c r="AA313" s="1139" t="s">
        <v>665</v>
      </c>
    </row>
    <row r="314" spans="1:27" ht="89.25">
      <c r="A314" s="314" t="s">
        <v>2919</v>
      </c>
      <c r="B314" s="1135" t="s">
        <v>5118</v>
      </c>
      <c r="C314" s="1136" t="s">
        <v>5119</v>
      </c>
      <c r="D314" s="1041" t="s">
        <v>362</v>
      </c>
      <c r="E314" s="778" t="s">
        <v>5018</v>
      </c>
      <c r="F314" s="1097" t="s">
        <v>4900</v>
      </c>
      <c r="G314" s="1091" t="s">
        <v>5019</v>
      </c>
      <c r="H314" s="1097" t="s">
        <v>5020</v>
      </c>
      <c r="I314" s="1097" t="s">
        <v>4264</v>
      </c>
      <c r="J314" s="1092"/>
      <c r="K314" s="1092"/>
      <c r="L314" s="1092"/>
      <c r="M314" s="1137">
        <v>100192.47</v>
      </c>
      <c r="N314" s="1136">
        <v>27552.93</v>
      </c>
      <c r="O314" s="1079">
        <f t="shared" si="11"/>
        <v>72639.540000000008</v>
      </c>
      <c r="P314" s="1080">
        <f t="shared" si="12"/>
        <v>0.7249999925144075</v>
      </c>
      <c r="Q314" s="1136" t="s">
        <v>5021</v>
      </c>
      <c r="R314" s="1136" t="s">
        <v>665</v>
      </c>
      <c r="S314" s="1136" t="s">
        <v>5022</v>
      </c>
      <c r="T314" s="1138">
        <v>42745.723582789353</v>
      </c>
      <c r="U314" s="1041" t="s">
        <v>3992</v>
      </c>
      <c r="V314" s="1138">
        <v>42758</v>
      </c>
      <c r="W314" s="1138">
        <v>42758.936805555553</v>
      </c>
      <c r="X314" s="1136" t="s">
        <v>5023</v>
      </c>
      <c r="Y314" s="1136">
        <v>27552.93</v>
      </c>
      <c r="Z314" s="1136" t="s">
        <v>4265</v>
      </c>
      <c r="AA314" s="1139" t="s">
        <v>665</v>
      </c>
    </row>
    <row r="315" spans="1:27" ht="89.25">
      <c r="A315" s="314" t="s">
        <v>2920</v>
      </c>
      <c r="B315" s="1135" t="s">
        <v>5120</v>
      </c>
      <c r="C315" s="1136" t="s">
        <v>1846</v>
      </c>
      <c r="D315" s="1041" t="s">
        <v>362</v>
      </c>
      <c r="E315" s="778" t="s">
        <v>5018</v>
      </c>
      <c r="F315" s="1097" t="s">
        <v>4900</v>
      </c>
      <c r="G315" s="1091" t="s">
        <v>5019</v>
      </c>
      <c r="H315" s="1097" t="s">
        <v>5020</v>
      </c>
      <c r="I315" s="1097" t="s">
        <v>4264</v>
      </c>
      <c r="J315" s="1092"/>
      <c r="K315" s="1092"/>
      <c r="L315" s="1092"/>
      <c r="M315" s="1137">
        <v>132959.07</v>
      </c>
      <c r="N315" s="1136">
        <v>36563.74</v>
      </c>
      <c r="O315" s="1079">
        <f t="shared" si="11"/>
        <v>96395.330000000016</v>
      </c>
      <c r="P315" s="1080">
        <f t="shared" si="12"/>
        <v>0.72500003196472418</v>
      </c>
      <c r="Q315" s="1136" t="s">
        <v>5021</v>
      </c>
      <c r="R315" s="1136" t="s">
        <v>665</v>
      </c>
      <c r="S315" s="1136" t="s">
        <v>5022</v>
      </c>
      <c r="T315" s="1138">
        <v>42745.723582789353</v>
      </c>
      <c r="U315" s="1041" t="s">
        <v>3992</v>
      </c>
      <c r="V315" s="1138">
        <v>42758</v>
      </c>
      <c r="W315" s="1138">
        <v>42758.936805555553</v>
      </c>
      <c r="X315" s="1136" t="s">
        <v>5023</v>
      </c>
      <c r="Y315" s="1136">
        <v>36563.74</v>
      </c>
      <c r="Z315" s="1136" t="s">
        <v>4265</v>
      </c>
      <c r="AA315" s="1139" t="s">
        <v>665</v>
      </c>
    </row>
    <row r="316" spans="1:27" ht="89.25">
      <c r="A316" s="314" t="s">
        <v>2921</v>
      </c>
      <c r="B316" s="1135" t="s">
        <v>5121</v>
      </c>
      <c r="C316" s="1136" t="s">
        <v>5122</v>
      </c>
      <c r="D316" s="1041" t="s">
        <v>362</v>
      </c>
      <c r="E316" s="778" t="s">
        <v>5018</v>
      </c>
      <c r="F316" s="1097" t="s">
        <v>4900</v>
      </c>
      <c r="G316" s="1091" t="s">
        <v>5019</v>
      </c>
      <c r="H316" s="1097" t="s">
        <v>5020</v>
      </c>
      <c r="I316" s="1097" t="s">
        <v>4264</v>
      </c>
      <c r="J316" s="1092"/>
      <c r="K316" s="1092"/>
      <c r="L316" s="1092"/>
      <c r="M316" s="1137">
        <v>135815.51999999999</v>
      </c>
      <c r="N316" s="1136">
        <v>37349.26</v>
      </c>
      <c r="O316" s="1079">
        <f t="shared" si="11"/>
        <v>98466.25999999998</v>
      </c>
      <c r="P316" s="1080">
        <f t="shared" si="12"/>
        <v>0.72500005890343022</v>
      </c>
      <c r="Q316" s="1136" t="s">
        <v>5021</v>
      </c>
      <c r="R316" s="1136" t="s">
        <v>665</v>
      </c>
      <c r="S316" s="1136" t="s">
        <v>5022</v>
      </c>
      <c r="T316" s="1138">
        <v>42745.723582789353</v>
      </c>
      <c r="U316" s="1041" t="s">
        <v>3992</v>
      </c>
      <c r="V316" s="1138">
        <v>42758</v>
      </c>
      <c r="W316" s="1138">
        <v>42758.936805555553</v>
      </c>
      <c r="X316" s="1136" t="s">
        <v>5023</v>
      </c>
      <c r="Y316" s="1136">
        <v>37349.26</v>
      </c>
      <c r="Z316" s="1136" t="s">
        <v>4265</v>
      </c>
      <c r="AA316" s="1139" t="s">
        <v>665</v>
      </c>
    </row>
    <row r="317" spans="1:27" ht="89.25">
      <c r="A317" s="314" t="s">
        <v>2922</v>
      </c>
      <c r="B317" s="1135" t="s">
        <v>5123</v>
      </c>
      <c r="C317" s="1136" t="s">
        <v>5124</v>
      </c>
      <c r="D317" s="1041" t="s">
        <v>362</v>
      </c>
      <c r="E317" s="778" t="s">
        <v>5018</v>
      </c>
      <c r="F317" s="1097" t="s">
        <v>4900</v>
      </c>
      <c r="G317" s="1091" t="s">
        <v>5019</v>
      </c>
      <c r="H317" s="1097" t="s">
        <v>5020</v>
      </c>
      <c r="I317" s="1097" t="s">
        <v>4264</v>
      </c>
      <c r="J317" s="1092"/>
      <c r="K317" s="1092"/>
      <c r="L317" s="1092"/>
      <c r="M317" s="1137">
        <v>125004.29</v>
      </c>
      <c r="N317" s="1136">
        <v>34376.17</v>
      </c>
      <c r="O317" s="1079">
        <f t="shared" si="11"/>
        <v>90628.12</v>
      </c>
      <c r="P317" s="1080">
        <f t="shared" si="12"/>
        <v>0.72500007799732313</v>
      </c>
      <c r="Q317" s="1136" t="s">
        <v>5021</v>
      </c>
      <c r="R317" s="1136" t="s">
        <v>665</v>
      </c>
      <c r="S317" s="1136" t="s">
        <v>5022</v>
      </c>
      <c r="T317" s="1138">
        <v>42745.723582789353</v>
      </c>
      <c r="U317" s="1041" t="s">
        <v>3992</v>
      </c>
      <c r="V317" s="1138">
        <v>42758</v>
      </c>
      <c r="W317" s="1138">
        <v>42758.936805555553</v>
      </c>
      <c r="X317" s="1136" t="s">
        <v>5023</v>
      </c>
      <c r="Y317" s="1136">
        <v>34376.17</v>
      </c>
      <c r="Z317" s="1136" t="s">
        <v>4265</v>
      </c>
      <c r="AA317" s="1139" t="s">
        <v>665</v>
      </c>
    </row>
    <row r="318" spans="1:27" ht="89.25">
      <c r="A318" s="314" t="s">
        <v>2923</v>
      </c>
      <c r="B318" s="1135" t="s">
        <v>5125</v>
      </c>
      <c r="C318" s="1136" t="s">
        <v>5126</v>
      </c>
      <c r="D318" s="1041" t="s">
        <v>362</v>
      </c>
      <c r="E318" s="778" t="s">
        <v>5018</v>
      </c>
      <c r="F318" s="1097" t="s">
        <v>4900</v>
      </c>
      <c r="G318" s="1091" t="s">
        <v>5019</v>
      </c>
      <c r="H318" s="1097" t="s">
        <v>5020</v>
      </c>
      <c r="I318" s="1097" t="s">
        <v>4264</v>
      </c>
      <c r="J318" s="1092"/>
      <c r="K318" s="1092"/>
      <c r="L318" s="1092"/>
      <c r="M318" s="1137">
        <v>69842.33</v>
      </c>
      <c r="N318" s="1136">
        <v>19206.64</v>
      </c>
      <c r="O318" s="1079">
        <f t="shared" si="11"/>
        <v>50635.69</v>
      </c>
      <c r="P318" s="1080">
        <f t="shared" si="12"/>
        <v>0.72500001073847331</v>
      </c>
      <c r="Q318" s="1136" t="s">
        <v>5021</v>
      </c>
      <c r="R318" s="1136" t="s">
        <v>665</v>
      </c>
      <c r="S318" s="1136" t="s">
        <v>5022</v>
      </c>
      <c r="T318" s="1138">
        <v>42745.723582789353</v>
      </c>
      <c r="U318" s="1041" t="s">
        <v>3992</v>
      </c>
      <c r="V318" s="1138">
        <v>42758</v>
      </c>
      <c r="W318" s="1138">
        <v>42758.936805555553</v>
      </c>
      <c r="X318" s="1136" t="s">
        <v>5023</v>
      </c>
      <c r="Y318" s="1136">
        <v>19206.64</v>
      </c>
      <c r="Z318" s="1136" t="s">
        <v>4265</v>
      </c>
      <c r="AA318" s="1139" t="s">
        <v>665</v>
      </c>
    </row>
    <row r="319" spans="1:27" ht="89.25">
      <c r="A319" s="314" t="s">
        <v>2924</v>
      </c>
      <c r="B319" s="1135" t="s">
        <v>5127</v>
      </c>
      <c r="C319" s="1136" t="s">
        <v>5128</v>
      </c>
      <c r="D319" s="1041" t="s">
        <v>362</v>
      </c>
      <c r="E319" s="778" t="s">
        <v>5018</v>
      </c>
      <c r="F319" s="1097" t="s">
        <v>4900</v>
      </c>
      <c r="G319" s="1091" t="s">
        <v>5019</v>
      </c>
      <c r="H319" s="1097" t="s">
        <v>5020</v>
      </c>
      <c r="I319" s="1097" t="s">
        <v>4264</v>
      </c>
      <c r="J319" s="1092"/>
      <c r="K319" s="1092"/>
      <c r="L319" s="1092"/>
      <c r="M319" s="1137">
        <v>92884.87</v>
      </c>
      <c r="N319" s="1136">
        <v>25543.34</v>
      </c>
      <c r="O319" s="1079">
        <f t="shared" si="11"/>
        <v>67341.53</v>
      </c>
      <c r="P319" s="1080">
        <f t="shared" si="12"/>
        <v>0.72499999192548803</v>
      </c>
      <c r="Q319" s="1136" t="s">
        <v>5021</v>
      </c>
      <c r="R319" s="1136" t="s">
        <v>665</v>
      </c>
      <c r="S319" s="1136" t="s">
        <v>5022</v>
      </c>
      <c r="T319" s="1138">
        <v>42745.723582789353</v>
      </c>
      <c r="U319" s="1041" t="s">
        <v>3992</v>
      </c>
      <c r="V319" s="1138">
        <v>42758</v>
      </c>
      <c r="W319" s="1138">
        <v>42758.936805555553</v>
      </c>
      <c r="X319" s="1136" t="s">
        <v>5023</v>
      </c>
      <c r="Y319" s="1136">
        <v>25543.34</v>
      </c>
      <c r="Z319" s="1136" t="s">
        <v>4265</v>
      </c>
      <c r="AA319" s="1139" t="s">
        <v>665</v>
      </c>
    </row>
    <row r="320" spans="1:27" ht="114.75">
      <c r="A320" s="314" t="s">
        <v>2925</v>
      </c>
      <c r="B320" s="1135" t="s">
        <v>5129</v>
      </c>
      <c r="C320" s="1136" t="s">
        <v>5130</v>
      </c>
      <c r="D320" s="1041" t="s">
        <v>362</v>
      </c>
      <c r="E320" s="778" t="s">
        <v>5018</v>
      </c>
      <c r="F320" s="1097" t="s">
        <v>4900</v>
      </c>
      <c r="G320" s="1091" t="s">
        <v>5019</v>
      </c>
      <c r="H320" s="1097" t="s">
        <v>5020</v>
      </c>
      <c r="I320" s="1097" t="s">
        <v>4264</v>
      </c>
      <c r="J320" s="1092"/>
      <c r="K320" s="1092"/>
      <c r="L320" s="1092"/>
      <c r="M320" s="1137">
        <v>8720.69</v>
      </c>
      <c r="N320" s="1136">
        <v>2398.19</v>
      </c>
      <c r="O320" s="1079">
        <f t="shared" si="11"/>
        <v>6322.5</v>
      </c>
      <c r="P320" s="1080">
        <f t="shared" si="12"/>
        <v>0.72499997133254368</v>
      </c>
      <c r="Q320" s="1136" t="s">
        <v>5021</v>
      </c>
      <c r="R320" s="1136" t="s">
        <v>665</v>
      </c>
      <c r="S320" s="1136" t="s">
        <v>5022</v>
      </c>
      <c r="T320" s="1138">
        <v>42745.723582789353</v>
      </c>
      <c r="U320" s="1041" t="s">
        <v>3992</v>
      </c>
      <c r="V320" s="1138">
        <v>42758</v>
      </c>
      <c r="W320" s="1138">
        <v>42758.936805555553</v>
      </c>
      <c r="X320" s="1136" t="s">
        <v>5023</v>
      </c>
      <c r="Y320" s="1136">
        <v>2398.19</v>
      </c>
      <c r="Z320" s="1136" t="s">
        <v>4265</v>
      </c>
      <c r="AA320" s="1139" t="s">
        <v>665</v>
      </c>
    </row>
    <row r="321" spans="1:27" ht="89.25">
      <c r="A321" s="314" t="s">
        <v>2926</v>
      </c>
      <c r="B321" s="1135" t="s">
        <v>5131</v>
      </c>
      <c r="C321" s="1136" t="s">
        <v>5132</v>
      </c>
      <c r="D321" s="1041" t="s">
        <v>362</v>
      </c>
      <c r="E321" s="778" t="s">
        <v>5018</v>
      </c>
      <c r="F321" s="1097" t="s">
        <v>4900</v>
      </c>
      <c r="G321" s="1091" t="s">
        <v>5019</v>
      </c>
      <c r="H321" s="1097" t="s">
        <v>5020</v>
      </c>
      <c r="I321" s="1097" t="s">
        <v>4264</v>
      </c>
      <c r="J321" s="1092"/>
      <c r="K321" s="1092"/>
      <c r="L321" s="1092"/>
      <c r="M321" s="1137">
        <v>120876.75</v>
      </c>
      <c r="N321" s="1136">
        <v>33241.1</v>
      </c>
      <c r="O321" s="1079">
        <f t="shared" si="11"/>
        <v>87635.65</v>
      </c>
      <c r="P321" s="1080">
        <f t="shared" si="12"/>
        <v>0.7250000517055597</v>
      </c>
      <c r="Q321" s="1136" t="s">
        <v>5021</v>
      </c>
      <c r="R321" s="1136" t="s">
        <v>665</v>
      </c>
      <c r="S321" s="1136" t="s">
        <v>5022</v>
      </c>
      <c r="T321" s="1138">
        <v>42745.723582789353</v>
      </c>
      <c r="U321" s="1041" t="s">
        <v>3992</v>
      </c>
      <c r="V321" s="1138">
        <v>42758</v>
      </c>
      <c r="W321" s="1138">
        <v>42758.936805555553</v>
      </c>
      <c r="X321" s="1136" t="s">
        <v>5023</v>
      </c>
      <c r="Y321" s="1136">
        <v>33241.1</v>
      </c>
      <c r="Z321" s="1136" t="s">
        <v>4265</v>
      </c>
      <c r="AA321" s="1139" t="s">
        <v>665</v>
      </c>
    </row>
    <row r="322" spans="1:27" ht="89.25">
      <c r="A322" s="314" t="s">
        <v>2927</v>
      </c>
      <c r="B322" s="1135" t="s">
        <v>5133</v>
      </c>
      <c r="C322" s="1136" t="s">
        <v>1658</v>
      </c>
      <c r="D322" s="1041" t="s">
        <v>362</v>
      </c>
      <c r="E322" s="778" t="s">
        <v>5018</v>
      </c>
      <c r="F322" s="1097" t="s">
        <v>4900</v>
      </c>
      <c r="G322" s="1091" t="s">
        <v>5019</v>
      </c>
      <c r="H322" s="1097" t="s">
        <v>5020</v>
      </c>
      <c r="I322" s="1097" t="s">
        <v>4264</v>
      </c>
      <c r="J322" s="1092"/>
      <c r="K322" s="1092"/>
      <c r="L322" s="1092"/>
      <c r="M322" s="1137">
        <v>120664.89</v>
      </c>
      <c r="N322" s="1136">
        <v>33182.839999999997</v>
      </c>
      <c r="O322" s="1079">
        <f t="shared" si="11"/>
        <v>87482.05</v>
      </c>
      <c r="P322" s="1080">
        <f t="shared" si="12"/>
        <v>0.72500003936522051</v>
      </c>
      <c r="Q322" s="1136" t="s">
        <v>5021</v>
      </c>
      <c r="R322" s="1136" t="s">
        <v>665</v>
      </c>
      <c r="S322" s="1136" t="s">
        <v>5022</v>
      </c>
      <c r="T322" s="1138">
        <v>42745.723582789353</v>
      </c>
      <c r="U322" s="1041" t="s">
        <v>3992</v>
      </c>
      <c r="V322" s="1138">
        <v>42758</v>
      </c>
      <c r="W322" s="1138">
        <v>42758.936805555553</v>
      </c>
      <c r="X322" s="1136" t="s">
        <v>5023</v>
      </c>
      <c r="Y322" s="1136">
        <v>33182.839999999997</v>
      </c>
      <c r="Z322" s="1136" t="s">
        <v>4265</v>
      </c>
      <c r="AA322" s="1139" t="s">
        <v>665</v>
      </c>
    </row>
    <row r="323" spans="1:27" ht="89.25">
      <c r="A323" s="314" t="s">
        <v>2928</v>
      </c>
      <c r="B323" s="1135" t="s">
        <v>5134</v>
      </c>
      <c r="C323" s="1136" t="s">
        <v>1665</v>
      </c>
      <c r="D323" s="1041" t="s">
        <v>362</v>
      </c>
      <c r="E323" s="778" t="s">
        <v>5018</v>
      </c>
      <c r="F323" s="1097" t="s">
        <v>4900</v>
      </c>
      <c r="G323" s="1091" t="s">
        <v>5019</v>
      </c>
      <c r="H323" s="1097" t="s">
        <v>5020</v>
      </c>
      <c r="I323" s="1097" t="s">
        <v>4264</v>
      </c>
      <c r="J323" s="1092"/>
      <c r="K323" s="1092"/>
      <c r="L323" s="1092"/>
      <c r="M323" s="1137">
        <v>37620.480000000003</v>
      </c>
      <c r="N323" s="1136">
        <v>10345.629999999999</v>
      </c>
      <c r="O323" s="1079">
        <f t="shared" si="11"/>
        <v>27274.850000000006</v>
      </c>
      <c r="P323" s="1080">
        <f t="shared" si="12"/>
        <v>0.7250000531625328</v>
      </c>
      <c r="Q323" s="1136" t="s">
        <v>5021</v>
      </c>
      <c r="R323" s="1136" t="s">
        <v>665</v>
      </c>
      <c r="S323" s="1136" t="s">
        <v>5022</v>
      </c>
      <c r="T323" s="1138">
        <v>42745.723582789353</v>
      </c>
      <c r="U323" s="1041" t="s">
        <v>3992</v>
      </c>
      <c r="V323" s="1138">
        <v>42758</v>
      </c>
      <c r="W323" s="1138">
        <v>42758.936805555553</v>
      </c>
      <c r="X323" s="1136" t="s">
        <v>5023</v>
      </c>
      <c r="Y323" s="1136">
        <v>10345.629999999999</v>
      </c>
      <c r="Z323" s="1136" t="s">
        <v>4265</v>
      </c>
      <c r="AA323" s="1139" t="s">
        <v>665</v>
      </c>
    </row>
    <row r="324" spans="1:27" ht="89.25">
      <c r="A324" s="314" t="s">
        <v>2929</v>
      </c>
      <c r="B324" s="1135" t="s">
        <v>5135</v>
      </c>
      <c r="C324" s="1136" t="s">
        <v>1735</v>
      </c>
      <c r="D324" s="1041" t="s">
        <v>362</v>
      </c>
      <c r="E324" s="778" t="s">
        <v>5018</v>
      </c>
      <c r="F324" s="1097" t="s">
        <v>4900</v>
      </c>
      <c r="G324" s="1091" t="s">
        <v>5019</v>
      </c>
      <c r="H324" s="1097" t="s">
        <v>5020</v>
      </c>
      <c r="I324" s="1097" t="s">
        <v>4264</v>
      </c>
      <c r="J324" s="1092"/>
      <c r="K324" s="1092"/>
      <c r="L324" s="1092"/>
      <c r="M324" s="1137">
        <v>55057.2</v>
      </c>
      <c r="N324" s="1136">
        <v>15140.73</v>
      </c>
      <c r="O324" s="1079">
        <f t="shared" si="11"/>
        <v>39916.47</v>
      </c>
      <c r="P324" s="1080">
        <f t="shared" si="12"/>
        <v>0.72499999999999998</v>
      </c>
      <c r="Q324" s="1136" t="s">
        <v>5021</v>
      </c>
      <c r="R324" s="1136" t="s">
        <v>665</v>
      </c>
      <c r="S324" s="1136" t="s">
        <v>5022</v>
      </c>
      <c r="T324" s="1138">
        <v>42745.723582789353</v>
      </c>
      <c r="U324" s="1041" t="s">
        <v>3992</v>
      </c>
      <c r="V324" s="1138">
        <v>42758</v>
      </c>
      <c r="W324" s="1138">
        <v>42758.936805555553</v>
      </c>
      <c r="X324" s="1136" t="s">
        <v>5023</v>
      </c>
      <c r="Y324" s="1136">
        <v>15140.73</v>
      </c>
      <c r="Z324" s="1136" t="s">
        <v>4265</v>
      </c>
      <c r="AA324" s="1139" t="s">
        <v>665</v>
      </c>
    </row>
    <row r="325" spans="1:27" ht="89.25">
      <c r="A325" s="314" t="s">
        <v>2930</v>
      </c>
      <c r="B325" s="1135" t="s">
        <v>5136</v>
      </c>
      <c r="C325" s="1136" t="s">
        <v>1762</v>
      </c>
      <c r="D325" s="1041" t="s">
        <v>362</v>
      </c>
      <c r="E325" s="778" t="s">
        <v>5018</v>
      </c>
      <c r="F325" s="1097" t="s">
        <v>4900</v>
      </c>
      <c r="G325" s="1091" t="s">
        <v>5019</v>
      </c>
      <c r="H325" s="1097" t="s">
        <v>5020</v>
      </c>
      <c r="I325" s="1097" t="s">
        <v>4264</v>
      </c>
      <c r="J325" s="1092"/>
      <c r="K325" s="1092"/>
      <c r="L325" s="1092"/>
      <c r="M325" s="1137">
        <v>58130.16</v>
      </c>
      <c r="N325" s="1136">
        <v>15985.79</v>
      </c>
      <c r="O325" s="1079">
        <f t="shared" si="11"/>
        <v>42144.37</v>
      </c>
      <c r="P325" s="1080">
        <f t="shared" si="12"/>
        <v>0.72500006881109558</v>
      </c>
      <c r="Q325" s="1136" t="s">
        <v>5021</v>
      </c>
      <c r="R325" s="1136" t="s">
        <v>665</v>
      </c>
      <c r="S325" s="1136" t="s">
        <v>5022</v>
      </c>
      <c r="T325" s="1138">
        <v>42745.723582789353</v>
      </c>
      <c r="U325" s="1041" t="s">
        <v>3992</v>
      </c>
      <c r="V325" s="1138">
        <v>42758</v>
      </c>
      <c r="W325" s="1138">
        <v>42758.936805555553</v>
      </c>
      <c r="X325" s="1136" t="s">
        <v>5023</v>
      </c>
      <c r="Y325" s="1136">
        <v>15985.79</v>
      </c>
      <c r="Z325" s="1136" t="s">
        <v>4265</v>
      </c>
      <c r="AA325" s="1139" t="s">
        <v>665</v>
      </c>
    </row>
    <row r="326" spans="1:27" ht="102">
      <c r="A326" s="314" t="s">
        <v>2931</v>
      </c>
      <c r="B326" s="1135" t="s">
        <v>5137</v>
      </c>
      <c r="C326" s="1136" t="s">
        <v>1783</v>
      </c>
      <c r="D326" s="1041" t="s">
        <v>362</v>
      </c>
      <c r="E326" s="778" t="s">
        <v>5018</v>
      </c>
      <c r="F326" s="1097" t="s">
        <v>4900</v>
      </c>
      <c r="G326" s="1091" t="s">
        <v>5019</v>
      </c>
      <c r="H326" s="1097" t="s">
        <v>5020</v>
      </c>
      <c r="I326" s="1097" t="s">
        <v>4264</v>
      </c>
      <c r="J326" s="1092"/>
      <c r="K326" s="1092"/>
      <c r="L326" s="1092"/>
      <c r="M326" s="1137">
        <v>109890.91</v>
      </c>
      <c r="N326" s="1136">
        <v>30220</v>
      </c>
      <c r="O326" s="1079">
        <f t="shared" si="11"/>
        <v>79670.91</v>
      </c>
      <c r="P326" s="1080">
        <f t="shared" si="12"/>
        <v>0.72500000227498351</v>
      </c>
      <c r="Q326" s="1136" t="s">
        <v>5021</v>
      </c>
      <c r="R326" s="1136" t="s">
        <v>665</v>
      </c>
      <c r="S326" s="1136" t="s">
        <v>5022</v>
      </c>
      <c r="T326" s="1138">
        <v>42745.723582789353</v>
      </c>
      <c r="U326" s="1041" t="s">
        <v>3992</v>
      </c>
      <c r="V326" s="1138">
        <v>42758</v>
      </c>
      <c r="W326" s="1138">
        <v>42758.936805555553</v>
      </c>
      <c r="X326" s="1136" t="s">
        <v>5023</v>
      </c>
      <c r="Y326" s="1136">
        <v>30220</v>
      </c>
      <c r="Z326" s="1136" t="s">
        <v>4265</v>
      </c>
      <c r="AA326" s="1139" t="s">
        <v>665</v>
      </c>
    </row>
    <row r="327" spans="1:27" ht="89.25">
      <c r="A327" s="314" t="s">
        <v>2932</v>
      </c>
      <c r="B327" s="1135" t="s">
        <v>5138</v>
      </c>
      <c r="C327" s="1136" t="s">
        <v>5139</v>
      </c>
      <c r="D327" s="1041" t="s">
        <v>362</v>
      </c>
      <c r="E327" s="778" t="s">
        <v>5018</v>
      </c>
      <c r="F327" s="1097" t="s">
        <v>4900</v>
      </c>
      <c r="G327" s="1091" t="s">
        <v>5019</v>
      </c>
      <c r="H327" s="1097" t="s">
        <v>5020</v>
      </c>
      <c r="I327" s="1097" t="s">
        <v>4264</v>
      </c>
      <c r="J327" s="1092"/>
      <c r="K327" s="1092"/>
      <c r="L327" s="1092"/>
      <c r="M327" s="1137">
        <v>28701.91</v>
      </c>
      <c r="N327" s="1136">
        <v>7893.02</v>
      </c>
      <c r="O327" s="1079">
        <f t="shared" si="11"/>
        <v>20808.89</v>
      </c>
      <c r="P327" s="1080">
        <f t="shared" si="12"/>
        <v>0.72500018291465618</v>
      </c>
      <c r="Q327" s="1136" t="s">
        <v>5021</v>
      </c>
      <c r="R327" s="1136" t="s">
        <v>665</v>
      </c>
      <c r="S327" s="1136" t="s">
        <v>5022</v>
      </c>
      <c r="T327" s="1138">
        <v>42745.723582789353</v>
      </c>
      <c r="U327" s="1041" t="s">
        <v>3992</v>
      </c>
      <c r="V327" s="1138">
        <v>42758</v>
      </c>
      <c r="W327" s="1138">
        <v>42758.936805555553</v>
      </c>
      <c r="X327" s="1136" t="s">
        <v>5023</v>
      </c>
      <c r="Y327" s="1136">
        <v>7893.02</v>
      </c>
      <c r="Z327" s="1136" t="s">
        <v>4265</v>
      </c>
      <c r="AA327" s="1139" t="s">
        <v>665</v>
      </c>
    </row>
    <row r="328" spans="1:27" ht="89.25">
      <c r="A328" s="314" t="s">
        <v>2933</v>
      </c>
      <c r="B328" s="1135" t="s">
        <v>5140</v>
      </c>
      <c r="C328" s="1136" t="s">
        <v>5141</v>
      </c>
      <c r="D328" s="1041" t="s">
        <v>362</v>
      </c>
      <c r="E328" s="778" t="s">
        <v>5018</v>
      </c>
      <c r="F328" s="1097" t="s">
        <v>4900</v>
      </c>
      <c r="G328" s="1091" t="s">
        <v>5019</v>
      </c>
      <c r="H328" s="1097" t="s">
        <v>5020</v>
      </c>
      <c r="I328" s="1097" t="s">
        <v>4264</v>
      </c>
      <c r="J328" s="1092"/>
      <c r="K328" s="1092"/>
      <c r="L328" s="1092"/>
      <c r="M328" s="1137">
        <v>25987.47</v>
      </c>
      <c r="N328" s="1136">
        <v>7146.55</v>
      </c>
      <c r="O328" s="1079">
        <f t="shared" si="11"/>
        <v>18840.920000000002</v>
      </c>
      <c r="P328" s="1080">
        <f t="shared" si="12"/>
        <v>0.72500016354035235</v>
      </c>
      <c r="Q328" s="1136" t="s">
        <v>5021</v>
      </c>
      <c r="R328" s="1136" t="s">
        <v>665</v>
      </c>
      <c r="S328" s="1136" t="s">
        <v>5022</v>
      </c>
      <c r="T328" s="1138">
        <v>42745.723582789353</v>
      </c>
      <c r="U328" s="1041" t="s">
        <v>3992</v>
      </c>
      <c r="V328" s="1138">
        <v>42758</v>
      </c>
      <c r="W328" s="1138">
        <v>42758.936805555553</v>
      </c>
      <c r="X328" s="1136" t="s">
        <v>5023</v>
      </c>
      <c r="Y328" s="1136">
        <v>7146.55</v>
      </c>
      <c r="Z328" s="1136" t="s">
        <v>4265</v>
      </c>
      <c r="AA328" s="1139" t="s">
        <v>665</v>
      </c>
    </row>
    <row r="329" spans="1:27" ht="38.25">
      <c r="A329" s="314" t="s">
        <v>2934</v>
      </c>
      <c r="B329" s="1142" t="s">
        <v>5142</v>
      </c>
      <c r="C329" s="904" t="s">
        <v>5143</v>
      </c>
      <c r="D329" s="1041" t="s">
        <v>362</v>
      </c>
      <c r="E329" s="1129" t="s">
        <v>4965</v>
      </c>
      <c r="F329" s="1097" t="s">
        <v>5144</v>
      </c>
      <c r="G329" s="1091" t="s">
        <v>5145</v>
      </c>
      <c r="H329" s="1075" t="s">
        <v>5146</v>
      </c>
      <c r="I329" s="1097" t="s">
        <v>4264</v>
      </c>
      <c r="J329" s="1143">
        <v>5</v>
      </c>
      <c r="K329" s="1143">
        <v>5</v>
      </c>
      <c r="L329" s="1143">
        <v>0</v>
      </c>
      <c r="M329" s="115">
        <v>24893.31</v>
      </c>
      <c r="N329" s="115">
        <v>6472.25</v>
      </c>
      <c r="O329" s="1079">
        <f t="shared" si="11"/>
        <v>18421.060000000001</v>
      </c>
      <c r="P329" s="1080">
        <f t="shared" si="12"/>
        <v>0.74000042581721759</v>
      </c>
      <c r="Q329" s="115" t="s">
        <v>4265</v>
      </c>
      <c r="R329" s="904" t="s">
        <v>665</v>
      </c>
      <c r="S329" s="115" t="s">
        <v>5147</v>
      </c>
      <c r="T329" s="115" t="s">
        <v>5148</v>
      </c>
      <c r="U329" s="1144" t="s">
        <v>3992</v>
      </c>
      <c r="V329" s="1096">
        <v>42744</v>
      </c>
      <c r="W329" s="1096">
        <v>42747</v>
      </c>
      <c r="X329" s="1096" t="s">
        <v>5149</v>
      </c>
      <c r="Y329" s="1093">
        <v>6472.25</v>
      </c>
      <c r="Z329" s="115" t="s">
        <v>4265</v>
      </c>
      <c r="AA329" s="904" t="s">
        <v>665</v>
      </c>
    </row>
    <row r="330" spans="1:27" ht="38.25">
      <c r="A330" s="314" t="s">
        <v>2935</v>
      </c>
      <c r="B330" s="1142" t="s">
        <v>5150</v>
      </c>
      <c r="C330" s="904" t="s">
        <v>5151</v>
      </c>
      <c r="D330" s="1041" t="s">
        <v>362</v>
      </c>
      <c r="E330" s="1129" t="s">
        <v>4965</v>
      </c>
      <c r="F330" s="1097" t="s">
        <v>5144</v>
      </c>
      <c r="G330" s="1091" t="s">
        <v>5145</v>
      </c>
      <c r="H330" s="1075" t="s">
        <v>5146</v>
      </c>
      <c r="I330" s="1097" t="s">
        <v>4264</v>
      </c>
      <c r="J330" s="1143"/>
      <c r="K330" s="1143"/>
      <c r="L330" s="1143"/>
      <c r="M330" s="115">
        <v>28238.639999999999</v>
      </c>
      <c r="N330" s="115">
        <v>7342.04</v>
      </c>
      <c r="O330" s="1079">
        <f t="shared" si="11"/>
        <v>20896.599999999999</v>
      </c>
      <c r="P330" s="1080">
        <f t="shared" si="12"/>
        <v>0.7400002266398098</v>
      </c>
      <c r="Q330" s="115" t="s">
        <v>4265</v>
      </c>
      <c r="R330" s="904" t="s">
        <v>665</v>
      </c>
      <c r="S330" s="115" t="s">
        <v>5147</v>
      </c>
      <c r="T330" s="115" t="s">
        <v>5148</v>
      </c>
      <c r="U330" s="1144" t="s">
        <v>3992</v>
      </c>
      <c r="V330" s="1096">
        <v>42744</v>
      </c>
      <c r="W330" s="1096">
        <v>42748</v>
      </c>
      <c r="X330" s="1096" t="s">
        <v>5152</v>
      </c>
      <c r="Y330" s="1093">
        <v>7342.04</v>
      </c>
      <c r="Z330" s="115" t="s">
        <v>4265</v>
      </c>
      <c r="AA330" s="904" t="s">
        <v>665</v>
      </c>
    </row>
    <row r="331" spans="1:27" ht="38.25">
      <c r="A331" s="314" t="s">
        <v>2936</v>
      </c>
      <c r="B331" s="1142" t="s">
        <v>5153</v>
      </c>
      <c r="C331" s="904" t="s">
        <v>5154</v>
      </c>
      <c r="D331" s="1041" t="s">
        <v>362</v>
      </c>
      <c r="E331" s="1129" t="s">
        <v>4965</v>
      </c>
      <c r="F331" s="1097" t="s">
        <v>5144</v>
      </c>
      <c r="G331" s="1091" t="s">
        <v>5145</v>
      </c>
      <c r="H331" s="1075" t="s">
        <v>5146</v>
      </c>
      <c r="I331" s="1097" t="s">
        <v>4264</v>
      </c>
      <c r="J331" s="1143"/>
      <c r="K331" s="1143"/>
      <c r="L331" s="1143"/>
      <c r="M331" s="115">
        <v>8306.31</v>
      </c>
      <c r="N331" s="115">
        <v>2159.64</v>
      </c>
      <c r="O331" s="1079">
        <f t="shared" si="11"/>
        <v>6146.67</v>
      </c>
      <c r="P331" s="1080">
        <f t="shared" si="12"/>
        <v>0.74000007223424125</v>
      </c>
      <c r="Q331" s="115" t="s">
        <v>4265</v>
      </c>
      <c r="R331" s="904" t="s">
        <v>665</v>
      </c>
      <c r="S331" s="115" t="s">
        <v>5147</v>
      </c>
      <c r="T331" s="115" t="s">
        <v>5148</v>
      </c>
      <c r="U331" s="1144" t="s">
        <v>3992</v>
      </c>
      <c r="V331" s="1096">
        <v>42744</v>
      </c>
      <c r="W331" s="1096">
        <v>42748</v>
      </c>
      <c r="X331" s="1096" t="s">
        <v>5155</v>
      </c>
      <c r="Y331" s="1093">
        <v>2159.64</v>
      </c>
      <c r="Z331" s="115" t="s">
        <v>4265</v>
      </c>
      <c r="AA331" s="904" t="s">
        <v>665</v>
      </c>
    </row>
    <row r="332" spans="1:27" ht="38.25">
      <c r="A332" s="314" t="s">
        <v>2937</v>
      </c>
      <c r="B332" s="1142" t="s">
        <v>5156</v>
      </c>
      <c r="C332" s="904" t="s">
        <v>5157</v>
      </c>
      <c r="D332" s="1041" t="s">
        <v>362</v>
      </c>
      <c r="E332" s="1129" t="s">
        <v>4965</v>
      </c>
      <c r="F332" s="1097" t="s">
        <v>5144</v>
      </c>
      <c r="G332" s="1091" t="s">
        <v>5145</v>
      </c>
      <c r="H332" s="1075" t="s">
        <v>5146</v>
      </c>
      <c r="I332" s="1097" t="s">
        <v>4264</v>
      </c>
      <c r="J332" s="1143"/>
      <c r="K332" s="1143"/>
      <c r="L332" s="1143"/>
      <c r="M332" s="115">
        <v>10350.290000000001</v>
      </c>
      <c r="N332" s="115">
        <v>2691.07</v>
      </c>
      <c r="O332" s="1079">
        <f t="shared" si="11"/>
        <v>7659.2200000000012</v>
      </c>
      <c r="P332" s="1080">
        <f t="shared" si="12"/>
        <v>0.74000052172451203</v>
      </c>
      <c r="Q332" s="115" t="s">
        <v>4265</v>
      </c>
      <c r="R332" s="904" t="s">
        <v>665</v>
      </c>
      <c r="S332" s="115" t="s">
        <v>5147</v>
      </c>
      <c r="T332" s="115" t="s">
        <v>5148</v>
      </c>
      <c r="U332" s="1144" t="s">
        <v>3992</v>
      </c>
      <c r="V332" s="1096">
        <v>42744</v>
      </c>
      <c r="W332" s="1096">
        <v>42748</v>
      </c>
      <c r="X332" s="1096" t="s">
        <v>5158</v>
      </c>
      <c r="Y332" s="1093">
        <v>2691.07</v>
      </c>
      <c r="Z332" s="115" t="s">
        <v>4265</v>
      </c>
      <c r="AA332" s="904" t="s">
        <v>665</v>
      </c>
    </row>
    <row r="333" spans="1:27" ht="38.25">
      <c r="A333" s="314" t="s">
        <v>2938</v>
      </c>
      <c r="B333" s="1142" t="s">
        <v>5159</v>
      </c>
      <c r="C333" s="904" t="s">
        <v>5160</v>
      </c>
      <c r="D333" s="1041" t="s">
        <v>362</v>
      </c>
      <c r="E333" s="1129" t="s">
        <v>4965</v>
      </c>
      <c r="F333" s="1097" t="s">
        <v>5144</v>
      </c>
      <c r="G333" s="1091" t="s">
        <v>5145</v>
      </c>
      <c r="H333" s="1075" t="s">
        <v>5146</v>
      </c>
      <c r="I333" s="1097" t="s">
        <v>4264</v>
      </c>
      <c r="J333" s="1143"/>
      <c r="K333" s="1143"/>
      <c r="L333" s="1143"/>
      <c r="M333" s="115">
        <v>75799.679999999993</v>
      </c>
      <c r="N333" s="115">
        <v>19707.89</v>
      </c>
      <c r="O333" s="1079">
        <f t="shared" si="11"/>
        <v>56091.789999999994</v>
      </c>
      <c r="P333" s="1080">
        <f t="shared" si="12"/>
        <v>0.7400003535634978</v>
      </c>
      <c r="Q333" s="115" t="s">
        <v>4265</v>
      </c>
      <c r="R333" s="904" t="s">
        <v>665</v>
      </c>
      <c r="S333" s="115" t="s">
        <v>5147</v>
      </c>
      <c r="T333" s="115" t="s">
        <v>5148</v>
      </c>
      <c r="U333" s="1144" t="s">
        <v>3992</v>
      </c>
      <c r="V333" s="1096">
        <v>42744</v>
      </c>
      <c r="W333" s="1096">
        <v>42748</v>
      </c>
      <c r="X333" s="1096" t="s">
        <v>5161</v>
      </c>
      <c r="Y333" s="1093">
        <v>19707.89</v>
      </c>
      <c r="Z333" s="115" t="s">
        <v>4265</v>
      </c>
      <c r="AA333" s="904" t="s">
        <v>665</v>
      </c>
    </row>
    <row r="334" spans="1:27" ht="38.25">
      <c r="A334" s="314" t="s">
        <v>2939</v>
      </c>
      <c r="B334" s="1142" t="s">
        <v>5162</v>
      </c>
      <c r="C334" s="904" t="s">
        <v>5163</v>
      </c>
      <c r="D334" s="1041" t="s">
        <v>362</v>
      </c>
      <c r="E334" s="1129" t="s">
        <v>4965</v>
      </c>
      <c r="F334" s="1097" t="s">
        <v>5144</v>
      </c>
      <c r="G334" s="1091" t="s">
        <v>5145</v>
      </c>
      <c r="H334" s="1075" t="s">
        <v>5146</v>
      </c>
      <c r="I334" s="1097" t="s">
        <v>4264</v>
      </c>
      <c r="J334" s="1143"/>
      <c r="K334" s="1143"/>
      <c r="L334" s="1143"/>
      <c r="M334" s="115">
        <v>106182.41</v>
      </c>
      <c r="N334" s="115">
        <v>27607.39</v>
      </c>
      <c r="O334" s="1079">
        <f t="shared" si="11"/>
        <v>78575.02</v>
      </c>
      <c r="P334" s="1080">
        <f t="shared" si="12"/>
        <v>0.74000034468985976</v>
      </c>
      <c r="Q334" s="115" t="s">
        <v>4265</v>
      </c>
      <c r="R334" s="904" t="s">
        <v>665</v>
      </c>
      <c r="S334" s="115" t="s">
        <v>5147</v>
      </c>
      <c r="T334" s="115" t="s">
        <v>5148</v>
      </c>
      <c r="U334" s="1144" t="s">
        <v>3992</v>
      </c>
      <c r="V334" s="1096">
        <v>42744</v>
      </c>
      <c r="W334" s="1096">
        <v>42748</v>
      </c>
      <c r="X334" s="1096" t="s">
        <v>5164</v>
      </c>
      <c r="Y334" s="1093">
        <v>27607.39</v>
      </c>
      <c r="Z334" s="115" t="s">
        <v>4265</v>
      </c>
      <c r="AA334" s="904" t="s">
        <v>665</v>
      </c>
    </row>
    <row r="335" spans="1:27" ht="38.25">
      <c r="A335" s="314" t="s">
        <v>2940</v>
      </c>
      <c r="B335" s="1142" t="s">
        <v>5165</v>
      </c>
      <c r="C335" s="904" t="s">
        <v>5166</v>
      </c>
      <c r="D335" s="1041" t="s">
        <v>362</v>
      </c>
      <c r="E335" s="1129" t="s">
        <v>4965</v>
      </c>
      <c r="F335" s="1097" t="s">
        <v>5144</v>
      </c>
      <c r="G335" s="1091" t="s">
        <v>5145</v>
      </c>
      <c r="H335" s="1075" t="s">
        <v>5146</v>
      </c>
      <c r="I335" s="1097" t="s">
        <v>4264</v>
      </c>
      <c r="J335" s="1143"/>
      <c r="K335" s="1143"/>
      <c r="L335" s="1143"/>
      <c r="M335" s="115">
        <v>66541.23</v>
      </c>
      <c r="N335" s="115">
        <v>17300.7</v>
      </c>
      <c r="O335" s="1079">
        <f t="shared" si="11"/>
        <v>49240.53</v>
      </c>
      <c r="P335" s="1080">
        <f t="shared" si="12"/>
        <v>0.74000029755987373</v>
      </c>
      <c r="Q335" s="115" t="s">
        <v>4265</v>
      </c>
      <c r="R335" s="904" t="s">
        <v>665</v>
      </c>
      <c r="S335" s="115" t="s">
        <v>5147</v>
      </c>
      <c r="T335" s="115" t="s">
        <v>5148</v>
      </c>
      <c r="U335" s="1144" t="s">
        <v>3992</v>
      </c>
      <c r="V335" s="1096">
        <v>42744</v>
      </c>
      <c r="W335" s="1096">
        <v>42747</v>
      </c>
      <c r="X335" s="1096" t="s">
        <v>5167</v>
      </c>
      <c r="Y335" s="1093">
        <v>17300.7</v>
      </c>
      <c r="Z335" s="115" t="s">
        <v>4265</v>
      </c>
      <c r="AA335" s="904" t="s">
        <v>665</v>
      </c>
    </row>
    <row r="336" spans="1:27" ht="38.25">
      <c r="A336" s="314" t="s">
        <v>2941</v>
      </c>
      <c r="B336" s="1142" t="s">
        <v>5168</v>
      </c>
      <c r="C336" s="904" t="s">
        <v>5169</v>
      </c>
      <c r="D336" s="1041" t="s">
        <v>362</v>
      </c>
      <c r="E336" s="1129" t="s">
        <v>4965</v>
      </c>
      <c r="F336" s="1097" t="s">
        <v>5144</v>
      </c>
      <c r="G336" s="1091" t="s">
        <v>5145</v>
      </c>
      <c r="H336" s="1075" t="s">
        <v>5146</v>
      </c>
      <c r="I336" s="1097" t="s">
        <v>4264</v>
      </c>
      <c r="J336" s="1143"/>
      <c r="K336" s="1143"/>
      <c r="L336" s="1143"/>
      <c r="M336" s="115">
        <v>44529.99</v>
      </c>
      <c r="N336" s="115">
        <v>11577.78</v>
      </c>
      <c r="O336" s="1079">
        <f t="shared" si="11"/>
        <v>32952.21</v>
      </c>
      <c r="P336" s="1080">
        <f t="shared" si="12"/>
        <v>0.74000039074789814</v>
      </c>
      <c r="Q336" s="115" t="s">
        <v>4265</v>
      </c>
      <c r="R336" s="904" t="s">
        <v>665</v>
      </c>
      <c r="S336" s="115" t="s">
        <v>5147</v>
      </c>
      <c r="T336" s="115" t="s">
        <v>5148</v>
      </c>
      <c r="U336" s="1144" t="s">
        <v>3992</v>
      </c>
      <c r="V336" s="1096">
        <v>42744</v>
      </c>
      <c r="W336" s="735">
        <v>42751</v>
      </c>
      <c r="X336" s="1096" t="s">
        <v>5170</v>
      </c>
      <c r="Y336" s="733">
        <v>11577.78</v>
      </c>
      <c r="Z336" s="115" t="s">
        <v>4265</v>
      </c>
      <c r="AA336" s="904" t="s">
        <v>665</v>
      </c>
    </row>
    <row r="337" spans="1:27" ht="38.25">
      <c r="A337" s="314" t="s">
        <v>2942</v>
      </c>
      <c r="B337" s="1142" t="s">
        <v>5171</v>
      </c>
      <c r="C337" s="904" t="s">
        <v>5172</v>
      </c>
      <c r="D337" s="1041" t="s">
        <v>362</v>
      </c>
      <c r="E337" s="1129" t="s">
        <v>4965</v>
      </c>
      <c r="F337" s="1097" t="s">
        <v>5144</v>
      </c>
      <c r="G337" s="1091" t="s">
        <v>5145</v>
      </c>
      <c r="H337" s="1075" t="s">
        <v>5146</v>
      </c>
      <c r="I337" s="1097" t="s">
        <v>4264</v>
      </c>
      <c r="J337" s="1143"/>
      <c r="K337" s="1143"/>
      <c r="L337" s="1143"/>
      <c r="M337" s="115">
        <v>23433.65</v>
      </c>
      <c r="N337" s="115">
        <v>6092.74</v>
      </c>
      <c r="O337" s="1079">
        <f t="shared" si="11"/>
        <v>17340.910000000003</v>
      </c>
      <c r="P337" s="1080">
        <f t="shared" si="12"/>
        <v>0.74000038406308877</v>
      </c>
      <c r="Q337" s="115" t="s">
        <v>4265</v>
      </c>
      <c r="R337" s="904" t="s">
        <v>665</v>
      </c>
      <c r="S337" s="115" t="s">
        <v>5147</v>
      </c>
      <c r="T337" s="115" t="s">
        <v>5148</v>
      </c>
      <c r="U337" s="1144" t="s">
        <v>3992</v>
      </c>
      <c r="V337" s="1096">
        <v>42744</v>
      </c>
      <c r="W337" s="735">
        <v>42751</v>
      </c>
      <c r="X337" s="1096" t="s">
        <v>5173</v>
      </c>
      <c r="Y337" s="733">
        <v>6092.74</v>
      </c>
      <c r="Z337" s="115" t="s">
        <v>4265</v>
      </c>
      <c r="AA337" s="904" t="s">
        <v>665</v>
      </c>
    </row>
    <row r="338" spans="1:27" ht="38.25">
      <c r="A338" s="314" t="s">
        <v>2943</v>
      </c>
      <c r="B338" s="1142" t="s">
        <v>5174</v>
      </c>
      <c r="C338" s="904" t="s">
        <v>5175</v>
      </c>
      <c r="D338" s="1041" t="s">
        <v>362</v>
      </c>
      <c r="E338" s="1129" t="s">
        <v>4965</v>
      </c>
      <c r="F338" s="1097" t="s">
        <v>5144</v>
      </c>
      <c r="G338" s="1091" t="s">
        <v>5145</v>
      </c>
      <c r="H338" s="1075" t="s">
        <v>5146</v>
      </c>
      <c r="I338" s="1097" t="s">
        <v>4264</v>
      </c>
      <c r="J338" s="1143"/>
      <c r="K338" s="1143"/>
      <c r="L338" s="1143"/>
      <c r="M338" s="115">
        <v>74987.210000000006</v>
      </c>
      <c r="N338" s="115">
        <v>19496.650000000001</v>
      </c>
      <c r="O338" s="1079">
        <f t="shared" si="11"/>
        <v>55490.560000000005</v>
      </c>
      <c r="P338" s="1080">
        <f t="shared" si="12"/>
        <v>0.7400003280559444</v>
      </c>
      <c r="Q338" s="115" t="s">
        <v>4265</v>
      </c>
      <c r="R338" s="904" t="s">
        <v>665</v>
      </c>
      <c r="S338" s="115" t="s">
        <v>5147</v>
      </c>
      <c r="T338" s="115" t="s">
        <v>5148</v>
      </c>
      <c r="U338" s="1144" t="s">
        <v>3992</v>
      </c>
      <c r="V338" s="1096">
        <v>42744</v>
      </c>
      <c r="W338" s="1145">
        <v>42751</v>
      </c>
      <c r="X338" s="1096" t="s">
        <v>5176</v>
      </c>
      <c r="Y338" s="1146">
        <v>19496.650000000001</v>
      </c>
      <c r="Z338" s="115" t="s">
        <v>4265</v>
      </c>
      <c r="AA338" s="904" t="s">
        <v>665</v>
      </c>
    </row>
    <row r="339" spans="1:27" ht="38.25">
      <c r="A339" s="314" t="s">
        <v>2944</v>
      </c>
      <c r="B339" s="1142" t="s">
        <v>5177</v>
      </c>
      <c r="C339" s="904" t="s">
        <v>5178</v>
      </c>
      <c r="D339" s="1041" t="s">
        <v>362</v>
      </c>
      <c r="E339" s="1129" t="s">
        <v>4965</v>
      </c>
      <c r="F339" s="1097" t="s">
        <v>5144</v>
      </c>
      <c r="G339" s="1091" t="s">
        <v>5145</v>
      </c>
      <c r="H339" s="1075" t="s">
        <v>5146</v>
      </c>
      <c r="I339" s="1097" t="s">
        <v>4264</v>
      </c>
      <c r="J339" s="1143"/>
      <c r="K339" s="1143"/>
      <c r="L339" s="1143"/>
      <c r="M339" s="115">
        <v>46757.88</v>
      </c>
      <c r="N339" s="115">
        <v>12157.03</v>
      </c>
      <c r="O339" s="1079">
        <f t="shared" si="11"/>
        <v>34600.85</v>
      </c>
      <c r="P339" s="1080">
        <f t="shared" si="12"/>
        <v>0.74000040207126572</v>
      </c>
      <c r="Q339" s="115" t="s">
        <v>4265</v>
      </c>
      <c r="R339" s="904" t="s">
        <v>665</v>
      </c>
      <c r="S339" s="115" t="s">
        <v>5147</v>
      </c>
      <c r="T339" s="115" t="s">
        <v>5148</v>
      </c>
      <c r="U339" s="1144" t="s">
        <v>3992</v>
      </c>
      <c r="V339" s="1096">
        <v>42744</v>
      </c>
      <c r="W339" s="1145">
        <v>42747</v>
      </c>
      <c r="X339" s="1096" t="s">
        <v>5179</v>
      </c>
      <c r="Y339" s="1146">
        <v>12157.03</v>
      </c>
      <c r="Z339" s="115" t="s">
        <v>4265</v>
      </c>
      <c r="AA339" s="904" t="s">
        <v>665</v>
      </c>
    </row>
    <row r="340" spans="1:27" ht="38.25">
      <c r="A340" s="314" t="s">
        <v>2945</v>
      </c>
      <c r="B340" s="1142" t="s">
        <v>5180</v>
      </c>
      <c r="C340" s="904" t="s">
        <v>5181</v>
      </c>
      <c r="D340" s="1041" t="s">
        <v>362</v>
      </c>
      <c r="E340" s="1129" t="s">
        <v>4965</v>
      </c>
      <c r="F340" s="1097" t="s">
        <v>5144</v>
      </c>
      <c r="G340" s="1091" t="s">
        <v>5145</v>
      </c>
      <c r="H340" s="1075" t="s">
        <v>5146</v>
      </c>
      <c r="I340" s="1097" t="s">
        <v>4264</v>
      </c>
      <c r="J340" s="1143"/>
      <c r="K340" s="1143"/>
      <c r="L340" s="1143"/>
      <c r="M340" s="115">
        <v>74263.199999999997</v>
      </c>
      <c r="N340" s="115">
        <v>19308.41</v>
      </c>
      <c r="O340" s="1079">
        <f t="shared" ref="O340:O401" si="13">M340-N340</f>
        <v>54954.789999999994</v>
      </c>
      <c r="P340" s="1080">
        <f t="shared" ref="P340:P401" si="14">(100-((N340/M340)*100))/100</f>
        <v>0.74000029624363062</v>
      </c>
      <c r="Q340" s="115" t="s">
        <v>4265</v>
      </c>
      <c r="R340" s="904" t="s">
        <v>665</v>
      </c>
      <c r="S340" s="115" t="s">
        <v>5147</v>
      </c>
      <c r="T340" s="115" t="s">
        <v>5148</v>
      </c>
      <c r="U340" s="1144" t="s">
        <v>3992</v>
      </c>
      <c r="V340" s="1096">
        <v>42744</v>
      </c>
      <c r="W340" s="1145">
        <v>42747</v>
      </c>
      <c r="X340" s="1096" t="s">
        <v>5182</v>
      </c>
      <c r="Y340" s="1146">
        <v>19308.41</v>
      </c>
      <c r="Z340" s="115" t="s">
        <v>4265</v>
      </c>
      <c r="AA340" s="904" t="s">
        <v>665</v>
      </c>
    </row>
    <row r="341" spans="1:27" ht="38.25">
      <c r="A341" s="314" t="s">
        <v>2946</v>
      </c>
      <c r="B341" s="1142" t="s">
        <v>5183</v>
      </c>
      <c r="C341" s="904" t="s">
        <v>5184</v>
      </c>
      <c r="D341" s="1041" t="s">
        <v>362</v>
      </c>
      <c r="E341" s="1129" t="s">
        <v>4965</v>
      </c>
      <c r="F341" s="1097" t="s">
        <v>5144</v>
      </c>
      <c r="G341" s="1091" t="s">
        <v>5145</v>
      </c>
      <c r="H341" s="1075" t="s">
        <v>5146</v>
      </c>
      <c r="I341" s="1097" t="s">
        <v>4264</v>
      </c>
      <c r="J341" s="1143"/>
      <c r="K341" s="1143"/>
      <c r="L341" s="1143"/>
      <c r="M341" s="115">
        <v>89418.48</v>
      </c>
      <c r="N341" s="115">
        <v>23248.78</v>
      </c>
      <c r="O341" s="1079">
        <f t="shared" si="13"/>
        <v>66169.7</v>
      </c>
      <c r="P341" s="1080">
        <f t="shared" si="14"/>
        <v>0.74000027734759077</v>
      </c>
      <c r="Q341" s="115" t="s">
        <v>4265</v>
      </c>
      <c r="R341" s="904" t="s">
        <v>665</v>
      </c>
      <c r="S341" s="115" t="s">
        <v>5147</v>
      </c>
      <c r="T341" s="115" t="s">
        <v>5148</v>
      </c>
      <c r="U341" s="1144" t="s">
        <v>3992</v>
      </c>
      <c r="V341" s="1096">
        <v>42744</v>
      </c>
      <c r="W341" s="1145">
        <v>42751</v>
      </c>
      <c r="X341" s="1096" t="s">
        <v>5185</v>
      </c>
      <c r="Y341" s="1146">
        <v>23248.78</v>
      </c>
      <c r="Z341" s="115" t="s">
        <v>4265</v>
      </c>
      <c r="AA341" s="904" t="s">
        <v>665</v>
      </c>
    </row>
    <row r="342" spans="1:27" ht="38.25">
      <c r="A342" s="314" t="s">
        <v>2947</v>
      </c>
      <c r="B342" s="1142" t="s">
        <v>5186</v>
      </c>
      <c r="C342" s="904" t="s">
        <v>5187</v>
      </c>
      <c r="D342" s="1041" t="s">
        <v>362</v>
      </c>
      <c r="E342" s="1129" t="s">
        <v>4965</v>
      </c>
      <c r="F342" s="1097" t="s">
        <v>5144</v>
      </c>
      <c r="G342" s="1091" t="s">
        <v>5145</v>
      </c>
      <c r="H342" s="1075" t="s">
        <v>5146</v>
      </c>
      <c r="I342" s="1097" t="s">
        <v>4264</v>
      </c>
      <c r="J342" s="1143"/>
      <c r="K342" s="1143"/>
      <c r="L342" s="1143"/>
      <c r="M342" s="115">
        <v>28215.360000000001</v>
      </c>
      <c r="N342" s="115">
        <v>7335.98</v>
      </c>
      <c r="O342" s="1079">
        <f t="shared" si="13"/>
        <v>20879.38</v>
      </c>
      <c r="P342" s="1080">
        <f t="shared" si="14"/>
        <v>0.74000048200696367</v>
      </c>
      <c r="Q342" s="115" t="s">
        <v>4265</v>
      </c>
      <c r="R342" s="904" t="s">
        <v>665</v>
      </c>
      <c r="S342" s="115" t="s">
        <v>5147</v>
      </c>
      <c r="T342" s="115" t="s">
        <v>5148</v>
      </c>
      <c r="U342" s="1144" t="s">
        <v>3992</v>
      </c>
      <c r="V342" s="1096">
        <v>42744</v>
      </c>
      <c r="W342" s="735">
        <v>42751</v>
      </c>
      <c r="X342" s="1096" t="s">
        <v>5188</v>
      </c>
      <c r="Y342" s="1146">
        <v>7335.98</v>
      </c>
      <c r="Z342" s="115" t="s">
        <v>4265</v>
      </c>
      <c r="AA342" s="904" t="s">
        <v>665</v>
      </c>
    </row>
    <row r="343" spans="1:27" ht="38.25">
      <c r="A343" s="314" t="s">
        <v>2948</v>
      </c>
      <c r="B343" s="1142" t="s">
        <v>5189</v>
      </c>
      <c r="C343" s="336" t="s">
        <v>5190</v>
      </c>
      <c r="D343" s="1041" t="s">
        <v>362</v>
      </c>
      <c r="E343" s="1129" t="s">
        <v>4965</v>
      </c>
      <c r="F343" s="1097" t="s">
        <v>5144</v>
      </c>
      <c r="G343" s="1091" t="s">
        <v>5145</v>
      </c>
      <c r="H343" s="1075" t="s">
        <v>5146</v>
      </c>
      <c r="I343" s="1097" t="s">
        <v>4264</v>
      </c>
      <c r="J343" s="1143"/>
      <c r="K343" s="1143"/>
      <c r="L343" s="1143"/>
      <c r="M343" s="115">
        <v>63158.64</v>
      </c>
      <c r="N343" s="115">
        <v>16421.23</v>
      </c>
      <c r="O343" s="1079">
        <f t="shared" si="13"/>
        <v>46737.41</v>
      </c>
      <c r="P343" s="1080">
        <f t="shared" si="14"/>
        <v>0.74000025966360272</v>
      </c>
      <c r="Q343" s="115" t="s">
        <v>4265</v>
      </c>
      <c r="R343" s="904" t="s">
        <v>665</v>
      </c>
      <c r="S343" s="115" t="s">
        <v>5147</v>
      </c>
      <c r="T343" s="115" t="s">
        <v>5148</v>
      </c>
      <c r="U343" s="1144" t="s">
        <v>3992</v>
      </c>
      <c r="V343" s="1096">
        <v>42744</v>
      </c>
      <c r="W343" s="735">
        <v>42751</v>
      </c>
      <c r="X343" s="1096" t="s">
        <v>5191</v>
      </c>
      <c r="Y343" s="1146">
        <v>16421.23</v>
      </c>
      <c r="Z343" s="115" t="s">
        <v>4265</v>
      </c>
      <c r="AA343" s="904" t="s">
        <v>665</v>
      </c>
    </row>
    <row r="344" spans="1:27" ht="38.25">
      <c r="A344" s="314" t="s">
        <v>2949</v>
      </c>
      <c r="B344" s="1142" t="s">
        <v>5192</v>
      </c>
      <c r="C344" s="904" t="s">
        <v>5193</v>
      </c>
      <c r="D344" s="1041" t="s">
        <v>362</v>
      </c>
      <c r="E344" s="1129" t="s">
        <v>4965</v>
      </c>
      <c r="F344" s="1097" t="s">
        <v>5144</v>
      </c>
      <c r="G344" s="1091" t="s">
        <v>5145</v>
      </c>
      <c r="H344" s="1075" t="s">
        <v>5146</v>
      </c>
      <c r="I344" s="1097" t="s">
        <v>4264</v>
      </c>
      <c r="J344" s="1143"/>
      <c r="K344" s="1143"/>
      <c r="L344" s="1143"/>
      <c r="M344" s="115">
        <v>45396</v>
      </c>
      <c r="N344" s="115">
        <v>11802.95</v>
      </c>
      <c r="O344" s="1079">
        <f t="shared" si="13"/>
        <v>33593.050000000003</v>
      </c>
      <c r="P344" s="1080">
        <f t="shared" si="14"/>
        <v>0.74000022028372536</v>
      </c>
      <c r="Q344" s="115" t="s">
        <v>4265</v>
      </c>
      <c r="R344" s="904" t="s">
        <v>665</v>
      </c>
      <c r="S344" s="115" t="s">
        <v>5147</v>
      </c>
      <c r="T344" s="115" t="s">
        <v>5148</v>
      </c>
      <c r="U344" s="1144" t="s">
        <v>3992</v>
      </c>
      <c r="V344" s="1096">
        <v>42744</v>
      </c>
      <c r="W344" s="735">
        <v>42751</v>
      </c>
      <c r="X344" s="1096" t="s">
        <v>5194</v>
      </c>
      <c r="Y344" s="1146">
        <v>11802.95</v>
      </c>
      <c r="Z344" s="115" t="s">
        <v>4265</v>
      </c>
      <c r="AA344" s="904" t="s">
        <v>665</v>
      </c>
    </row>
    <row r="345" spans="1:27" ht="38.25">
      <c r="A345" s="314" t="s">
        <v>2950</v>
      </c>
      <c r="B345" s="1142" t="s">
        <v>5195</v>
      </c>
      <c r="C345" s="904" t="s">
        <v>5196</v>
      </c>
      <c r="D345" s="1041" t="s">
        <v>362</v>
      </c>
      <c r="E345" s="1129" t="s">
        <v>4965</v>
      </c>
      <c r="F345" s="1097" t="s">
        <v>5144</v>
      </c>
      <c r="G345" s="1091" t="s">
        <v>5145</v>
      </c>
      <c r="H345" s="1075" t="s">
        <v>5146</v>
      </c>
      <c r="I345" s="1097" t="s">
        <v>4264</v>
      </c>
      <c r="J345" s="1143"/>
      <c r="K345" s="1143"/>
      <c r="L345" s="1143"/>
      <c r="M345" s="115">
        <v>130600.8</v>
      </c>
      <c r="N345" s="115">
        <v>33956.17</v>
      </c>
      <c r="O345" s="1079">
        <f t="shared" si="13"/>
        <v>96644.63</v>
      </c>
      <c r="P345" s="1080">
        <f t="shared" si="14"/>
        <v>0.74000029096299558</v>
      </c>
      <c r="Q345" s="115" t="s">
        <v>4265</v>
      </c>
      <c r="R345" s="904" t="s">
        <v>665</v>
      </c>
      <c r="S345" s="115" t="s">
        <v>5147</v>
      </c>
      <c r="T345" s="115" t="s">
        <v>5148</v>
      </c>
      <c r="U345" s="1144" t="s">
        <v>3992</v>
      </c>
      <c r="V345" s="1096">
        <v>42744</v>
      </c>
      <c r="W345" s="735">
        <v>42747</v>
      </c>
      <c r="X345" s="1096" t="s">
        <v>5197</v>
      </c>
      <c r="Y345" s="1146">
        <v>33956.17</v>
      </c>
      <c r="Z345" s="115" t="s">
        <v>4265</v>
      </c>
      <c r="AA345" s="904" t="s">
        <v>665</v>
      </c>
    </row>
    <row r="346" spans="1:27" ht="38.25">
      <c r="A346" s="314" t="s">
        <v>2951</v>
      </c>
      <c r="B346" s="1142" t="s">
        <v>5198</v>
      </c>
      <c r="C346" s="904" t="s">
        <v>5199</v>
      </c>
      <c r="D346" s="1041" t="s">
        <v>362</v>
      </c>
      <c r="E346" s="1129" t="s">
        <v>4965</v>
      </c>
      <c r="F346" s="1097" t="s">
        <v>5144</v>
      </c>
      <c r="G346" s="1091" t="s">
        <v>5145</v>
      </c>
      <c r="H346" s="1075" t="s">
        <v>5146</v>
      </c>
      <c r="I346" s="1097" t="s">
        <v>4264</v>
      </c>
      <c r="J346" s="1143"/>
      <c r="K346" s="1143"/>
      <c r="L346" s="1143"/>
      <c r="M346" s="115">
        <v>86336.21</v>
      </c>
      <c r="N346" s="115">
        <v>22447.39</v>
      </c>
      <c r="O346" s="1079">
        <f t="shared" si="13"/>
        <v>63888.820000000007</v>
      </c>
      <c r="P346" s="1080">
        <f>(100-((N346/M346)*100))/100</f>
        <v>0.74000028493259096</v>
      </c>
      <c r="Q346" s="115" t="s">
        <v>4265</v>
      </c>
      <c r="R346" s="904" t="s">
        <v>665</v>
      </c>
      <c r="S346" s="115" t="s">
        <v>5147</v>
      </c>
      <c r="T346" s="115" t="s">
        <v>5148</v>
      </c>
      <c r="U346" s="1144" t="s">
        <v>3992</v>
      </c>
      <c r="V346" s="1096">
        <v>42744</v>
      </c>
      <c r="W346" s="735">
        <v>42747</v>
      </c>
      <c r="X346" s="1096" t="s">
        <v>5200</v>
      </c>
      <c r="Y346" s="1146">
        <v>22447.39</v>
      </c>
      <c r="Z346" s="115" t="s">
        <v>4265</v>
      </c>
      <c r="AA346" s="904" t="s">
        <v>665</v>
      </c>
    </row>
    <row r="347" spans="1:27" ht="38.25">
      <c r="A347" s="314" t="s">
        <v>2952</v>
      </c>
      <c r="B347" s="1142" t="s">
        <v>5201</v>
      </c>
      <c r="C347" s="336" t="s">
        <v>5202</v>
      </c>
      <c r="D347" s="1041" t="s">
        <v>362</v>
      </c>
      <c r="E347" s="1129" t="s">
        <v>4965</v>
      </c>
      <c r="F347" s="1097" t="s">
        <v>5144</v>
      </c>
      <c r="G347" s="1091" t="s">
        <v>5145</v>
      </c>
      <c r="H347" s="1075" t="s">
        <v>5146</v>
      </c>
      <c r="I347" s="1097" t="s">
        <v>4264</v>
      </c>
      <c r="J347" s="1143"/>
      <c r="K347" s="1143"/>
      <c r="L347" s="1143"/>
      <c r="M347" s="115">
        <v>40518.839999999997</v>
      </c>
      <c r="N347" s="115">
        <v>10534.89</v>
      </c>
      <c r="O347" s="1079">
        <f t="shared" si="13"/>
        <v>29983.949999999997</v>
      </c>
      <c r="P347" s="1080">
        <f>(100-((N347/M347)*100))/100</f>
        <v>0.74000020731096938</v>
      </c>
      <c r="Q347" s="115" t="s">
        <v>4265</v>
      </c>
      <c r="R347" s="904" t="s">
        <v>665</v>
      </c>
      <c r="S347" s="115" t="s">
        <v>5147</v>
      </c>
      <c r="T347" s="115" t="s">
        <v>5148</v>
      </c>
      <c r="U347" s="1144" t="s">
        <v>3992</v>
      </c>
      <c r="V347" s="1096">
        <v>42744</v>
      </c>
      <c r="W347" s="1147">
        <v>42745</v>
      </c>
      <c r="X347" s="1096" t="s">
        <v>5203</v>
      </c>
      <c r="Y347" s="1146">
        <v>10534.89</v>
      </c>
      <c r="Z347" s="115" t="s">
        <v>4265</v>
      </c>
      <c r="AA347" s="904" t="s">
        <v>665</v>
      </c>
    </row>
    <row r="348" spans="1:27" ht="38.25">
      <c r="A348" s="314" t="s">
        <v>2953</v>
      </c>
      <c r="B348" s="1142" t="s">
        <v>5204</v>
      </c>
      <c r="C348" s="904" t="s">
        <v>5205</v>
      </c>
      <c r="D348" s="1041" t="s">
        <v>362</v>
      </c>
      <c r="E348" s="1129" t="s">
        <v>4965</v>
      </c>
      <c r="F348" s="1097" t="s">
        <v>5144</v>
      </c>
      <c r="G348" s="1091" t="s">
        <v>5145</v>
      </c>
      <c r="H348" s="1075" t="s">
        <v>5146</v>
      </c>
      <c r="I348" s="1097" t="s">
        <v>4264</v>
      </c>
      <c r="J348" s="1143"/>
      <c r="K348" s="1143"/>
      <c r="L348" s="1143"/>
      <c r="M348" s="115">
        <v>13853.93</v>
      </c>
      <c r="N348" s="115">
        <v>3602.02</v>
      </c>
      <c r="O348" s="1079">
        <f t="shared" si="13"/>
        <v>10251.91</v>
      </c>
      <c r="P348" s="1080">
        <f>(100-((N348/M348)*100))/100</f>
        <v>0.74000012992703146</v>
      </c>
      <c r="Q348" s="115" t="s">
        <v>4265</v>
      </c>
      <c r="R348" s="904" t="s">
        <v>665</v>
      </c>
      <c r="S348" s="115" t="s">
        <v>5147</v>
      </c>
      <c r="T348" s="115" t="s">
        <v>5148</v>
      </c>
      <c r="U348" s="1144" t="s">
        <v>3992</v>
      </c>
      <c r="V348" s="1096">
        <v>42744</v>
      </c>
      <c r="W348" s="1148">
        <v>42746</v>
      </c>
      <c r="X348" s="1149" t="s">
        <v>5206</v>
      </c>
      <c r="Y348" s="1150">
        <v>3602.02</v>
      </c>
      <c r="Z348" s="115" t="s">
        <v>4265</v>
      </c>
      <c r="AA348" s="904" t="s">
        <v>665</v>
      </c>
    </row>
    <row r="349" spans="1:27" ht="38.25">
      <c r="A349" s="314" t="s">
        <v>2954</v>
      </c>
      <c r="B349" s="1142" t="s">
        <v>5207</v>
      </c>
      <c r="C349" s="904" t="s">
        <v>5208</v>
      </c>
      <c r="D349" s="1041" t="s">
        <v>362</v>
      </c>
      <c r="E349" s="1129" t="s">
        <v>4965</v>
      </c>
      <c r="F349" s="1097" t="s">
        <v>5209</v>
      </c>
      <c r="G349" s="1091" t="s">
        <v>5145</v>
      </c>
      <c r="H349" s="1075" t="s">
        <v>5146</v>
      </c>
      <c r="I349" s="1097" t="s">
        <v>4264</v>
      </c>
      <c r="J349" s="1143"/>
      <c r="K349" s="1143"/>
      <c r="L349" s="1143"/>
      <c r="M349" s="115">
        <v>44136.55</v>
      </c>
      <c r="N349" s="115">
        <v>11475.49</v>
      </c>
      <c r="O349" s="1079">
        <f t="shared" si="13"/>
        <v>32661.060000000005</v>
      </c>
      <c r="P349" s="1080">
        <f>(100-((N349/M349)*100))/100</f>
        <v>0.74000029454046601</v>
      </c>
      <c r="Q349" s="115" t="s">
        <v>4265</v>
      </c>
      <c r="R349" s="904" t="s">
        <v>665</v>
      </c>
      <c r="S349" s="115" t="s">
        <v>5147</v>
      </c>
      <c r="T349" s="115" t="s">
        <v>5148</v>
      </c>
      <c r="U349" s="1144" t="s">
        <v>3992</v>
      </c>
      <c r="V349" s="1096">
        <v>42744</v>
      </c>
      <c r="W349" s="1147" t="s">
        <v>5210</v>
      </c>
      <c r="X349" s="1096" t="s">
        <v>5211</v>
      </c>
      <c r="Y349" s="1146">
        <v>11475.49</v>
      </c>
      <c r="Z349" s="115" t="s">
        <v>4265</v>
      </c>
      <c r="AA349" s="904" t="s">
        <v>665</v>
      </c>
    </row>
    <row r="350" spans="1:27" ht="38.25">
      <c r="A350" s="314" t="s">
        <v>2955</v>
      </c>
      <c r="B350" s="1142" t="s">
        <v>5212</v>
      </c>
      <c r="C350" s="904" t="s">
        <v>5213</v>
      </c>
      <c r="D350" s="1041" t="s">
        <v>362</v>
      </c>
      <c r="E350" s="1129" t="s">
        <v>4965</v>
      </c>
      <c r="F350" s="1097" t="s">
        <v>5144</v>
      </c>
      <c r="G350" s="1091" t="s">
        <v>5145</v>
      </c>
      <c r="H350" s="1075" t="s">
        <v>5146</v>
      </c>
      <c r="I350" s="1097" t="s">
        <v>4264</v>
      </c>
      <c r="J350" s="1143"/>
      <c r="K350" s="1143"/>
      <c r="L350" s="1143"/>
      <c r="M350" s="115">
        <v>34163.4</v>
      </c>
      <c r="N350" s="115">
        <v>8882.4699999999993</v>
      </c>
      <c r="O350" s="1079">
        <f t="shared" si="13"/>
        <v>25280.93</v>
      </c>
      <c r="P350" s="1080">
        <f>(100-((N350/M350)*100))/100</f>
        <v>0.74000040979527792</v>
      </c>
      <c r="Q350" s="115" t="s">
        <v>4265</v>
      </c>
      <c r="R350" s="904" t="s">
        <v>665</v>
      </c>
      <c r="S350" s="115" t="s">
        <v>5147</v>
      </c>
      <c r="T350" s="115" t="s">
        <v>5148</v>
      </c>
      <c r="U350" s="1144" t="s">
        <v>3992</v>
      </c>
      <c r="V350" s="1096">
        <v>42744</v>
      </c>
      <c r="W350" s="1151">
        <v>42746</v>
      </c>
      <c r="X350" s="1152" t="s">
        <v>5214</v>
      </c>
      <c r="Y350" s="1153">
        <v>8882.4699999999993</v>
      </c>
      <c r="Z350" s="115" t="s">
        <v>4265</v>
      </c>
      <c r="AA350" s="904" t="s">
        <v>665</v>
      </c>
    </row>
    <row r="351" spans="1:27" ht="38.25">
      <c r="A351" s="314" t="s">
        <v>2956</v>
      </c>
      <c r="B351" s="1142" t="s">
        <v>5215</v>
      </c>
      <c r="C351" s="904" t="s">
        <v>5216</v>
      </c>
      <c r="D351" s="1041" t="s">
        <v>362</v>
      </c>
      <c r="E351" s="1129" t="s">
        <v>4965</v>
      </c>
      <c r="F351" s="1097" t="s">
        <v>5144</v>
      </c>
      <c r="G351" s="1091" t="s">
        <v>5145</v>
      </c>
      <c r="H351" s="1075" t="s">
        <v>5146</v>
      </c>
      <c r="I351" s="1097" t="s">
        <v>4264</v>
      </c>
      <c r="J351" s="1143"/>
      <c r="K351" s="1143"/>
      <c r="L351" s="1143"/>
      <c r="M351" s="115">
        <v>91606.8</v>
      </c>
      <c r="N351" s="115">
        <v>23817.74</v>
      </c>
      <c r="O351" s="1154">
        <f t="shared" si="13"/>
        <v>67789.06</v>
      </c>
      <c r="P351" s="1155">
        <f t="shared" ref="P351:P372" si="15">(100-((N351/M351)*100))/100</f>
        <v>0.74000030565416541</v>
      </c>
      <c r="Q351" s="115" t="s">
        <v>4265</v>
      </c>
      <c r="R351" s="904" t="s">
        <v>665</v>
      </c>
      <c r="S351" s="115" t="s">
        <v>5147</v>
      </c>
      <c r="T351" s="115" t="s">
        <v>5148</v>
      </c>
      <c r="U351" s="1144" t="s">
        <v>3992</v>
      </c>
      <c r="V351" s="1096">
        <v>42744</v>
      </c>
      <c r="W351" s="1148">
        <v>42746</v>
      </c>
      <c r="X351" s="1149" t="s">
        <v>5217</v>
      </c>
      <c r="Y351" s="1150">
        <v>23817.74</v>
      </c>
      <c r="Z351" s="115" t="s">
        <v>4265</v>
      </c>
      <c r="AA351" s="904" t="s">
        <v>665</v>
      </c>
    </row>
    <row r="352" spans="1:27" ht="38.25">
      <c r="A352" s="314" t="s">
        <v>2957</v>
      </c>
      <c r="B352" s="1156" t="s">
        <v>5218</v>
      </c>
      <c r="C352" s="904" t="s">
        <v>5219</v>
      </c>
      <c r="D352" s="1041" t="s">
        <v>362</v>
      </c>
      <c r="E352" s="1129" t="s">
        <v>4965</v>
      </c>
      <c r="F352" s="1097" t="s">
        <v>5144</v>
      </c>
      <c r="G352" s="1091" t="s">
        <v>5145</v>
      </c>
      <c r="H352" s="1075" t="s">
        <v>5146</v>
      </c>
      <c r="I352" s="1097" t="s">
        <v>4264</v>
      </c>
      <c r="J352" s="1143"/>
      <c r="K352" s="1143"/>
      <c r="L352" s="1143"/>
      <c r="M352" s="115">
        <v>44604.480000000003</v>
      </c>
      <c r="N352" s="115">
        <v>11597.15</v>
      </c>
      <c r="O352" s="1154">
        <f t="shared" si="13"/>
        <v>33007.33</v>
      </c>
      <c r="P352" s="1155">
        <f t="shared" si="15"/>
        <v>0.74000033180523572</v>
      </c>
      <c r="Q352" s="115" t="s">
        <v>4265</v>
      </c>
      <c r="R352" s="904" t="s">
        <v>665</v>
      </c>
      <c r="S352" s="115" t="s">
        <v>5147</v>
      </c>
      <c r="T352" s="115" t="s">
        <v>5148</v>
      </c>
      <c r="U352" s="1144" t="s">
        <v>3992</v>
      </c>
      <c r="V352" s="1096">
        <v>42744</v>
      </c>
      <c r="W352" s="1148">
        <v>42746</v>
      </c>
      <c r="X352" s="1149" t="s">
        <v>5220</v>
      </c>
      <c r="Y352" s="1150">
        <v>11597.15</v>
      </c>
      <c r="Z352" s="115" t="s">
        <v>4265</v>
      </c>
      <c r="AA352" s="904" t="s">
        <v>665</v>
      </c>
    </row>
    <row r="353" spans="1:27" ht="76.5">
      <c r="A353" s="314" t="s">
        <v>2958</v>
      </c>
      <c r="B353" s="1078" t="s">
        <v>4951</v>
      </c>
      <c r="C353" s="1041">
        <v>4216006669</v>
      </c>
      <c r="D353" s="1116" t="s">
        <v>3979</v>
      </c>
      <c r="E353" s="1157" t="s">
        <v>5221</v>
      </c>
      <c r="F353" s="1096">
        <v>42615</v>
      </c>
      <c r="G353" s="1096">
        <v>42626</v>
      </c>
      <c r="H353" s="1158" t="s">
        <v>5222</v>
      </c>
      <c r="I353" s="1041" t="s">
        <v>5223</v>
      </c>
      <c r="J353" s="1127">
        <v>3</v>
      </c>
      <c r="K353" s="1127">
        <v>3</v>
      </c>
      <c r="L353" s="1041">
        <v>0</v>
      </c>
      <c r="M353" s="1093">
        <v>779180</v>
      </c>
      <c r="N353" s="1159">
        <v>767492.67</v>
      </c>
      <c r="O353" s="1154">
        <f t="shared" si="13"/>
        <v>11687.329999999958</v>
      </c>
      <c r="P353" s="1155">
        <f t="shared" si="15"/>
        <v>1.4999525141815724E-2</v>
      </c>
      <c r="Q353" s="1129" t="s">
        <v>5224</v>
      </c>
      <c r="R353" s="1097" t="s">
        <v>5225</v>
      </c>
      <c r="S353" s="1129" t="s">
        <v>5226</v>
      </c>
      <c r="T353" s="1096">
        <v>42725</v>
      </c>
      <c r="U353" s="1041" t="s">
        <v>3992</v>
      </c>
      <c r="V353" s="1096">
        <v>42744</v>
      </c>
      <c r="W353" s="735">
        <v>42747</v>
      </c>
      <c r="X353" s="1160" t="s">
        <v>5227</v>
      </c>
      <c r="Y353" s="1161">
        <v>767492.67</v>
      </c>
      <c r="Z353" s="1129" t="s">
        <v>5224</v>
      </c>
      <c r="AA353" s="1097" t="s">
        <v>5225</v>
      </c>
    </row>
    <row r="354" spans="1:27" ht="76.5">
      <c r="A354" s="314" t="s">
        <v>2959</v>
      </c>
      <c r="B354" s="1078" t="s">
        <v>4951</v>
      </c>
      <c r="C354" s="1041">
        <v>4216006669</v>
      </c>
      <c r="D354" s="1116" t="s">
        <v>4000</v>
      </c>
      <c r="E354" s="1157" t="s">
        <v>5228</v>
      </c>
      <c r="F354" s="1096">
        <v>42619</v>
      </c>
      <c r="G354" s="1096">
        <v>42634</v>
      </c>
      <c r="H354" s="1162" t="s">
        <v>5229</v>
      </c>
      <c r="I354" s="1041" t="s">
        <v>5230</v>
      </c>
      <c r="J354" s="1127">
        <v>4</v>
      </c>
      <c r="K354" s="1127">
        <v>4</v>
      </c>
      <c r="L354" s="1041">
        <v>0</v>
      </c>
      <c r="M354" s="1093">
        <v>1288305</v>
      </c>
      <c r="N354" s="1159">
        <v>1281863.47</v>
      </c>
      <c r="O354" s="1079">
        <f t="shared" si="13"/>
        <v>6441.5300000000279</v>
      </c>
      <c r="P354" s="1080">
        <f t="shared" si="15"/>
        <v>5.0000038810685508E-3</v>
      </c>
      <c r="Q354" s="1129" t="s">
        <v>5231</v>
      </c>
      <c r="R354" s="1097" t="s">
        <v>5232</v>
      </c>
      <c r="S354" s="1129" t="s">
        <v>5233</v>
      </c>
      <c r="T354" s="1096">
        <v>42730</v>
      </c>
      <c r="U354" s="1041" t="s">
        <v>3992</v>
      </c>
      <c r="V354" s="1096">
        <v>42744</v>
      </c>
      <c r="W354" s="745">
        <v>42747</v>
      </c>
      <c r="X354" s="1163" t="s">
        <v>5234</v>
      </c>
      <c r="Y354" s="1161">
        <v>1281863.47</v>
      </c>
      <c r="Z354" s="1129" t="s">
        <v>5231</v>
      </c>
      <c r="AA354" s="1097" t="s">
        <v>5232</v>
      </c>
    </row>
    <row r="355" spans="1:27" ht="76.5">
      <c r="A355" s="314" t="s">
        <v>2960</v>
      </c>
      <c r="B355" s="1078" t="s">
        <v>4951</v>
      </c>
      <c r="C355" s="1041">
        <v>4216006669</v>
      </c>
      <c r="D355" s="1116" t="s">
        <v>4000</v>
      </c>
      <c r="E355" s="1157" t="s">
        <v>5235</v>
      </c>
      <c r="F355" s="1096">
        <v>42613</v>
      </c>
      <c r="G355" s="1096">
        <v>42667</v>
      </c>
      <c r="H355" s="1162" t="s">
        <v>5236</v>
      </c>
      <c r="I355" s="1041" t="s">
        <v>5230</v>
      </c>
      <c r="J355" s="1127">
        <v>4</v>
      </c>
      <c r="K355" s="1127">
        <v>4</v>
      </c>
      <c r="L355" s="1041">
        <v>0</v>
      </c>
      <c r="M355" s="1093">
        <v>1322137</v>
      </c>
      <c r="N355" s="1159">
        <v>1315526.31</v>
      </c>
      <c r="O355" s="1079">
        <f t="shared" si="13"/>
        <v>6610.6899999999441</v>
      </c>
      <c r="P355" s="1080">
        <f t="shared" si="15"/>
        <v>5.0000037817564194E-3</v>
      </c>
      <c r="Q355" s="1129" t="s">
        <v>5237</v>
      </c>
      <c r="R355" s="1097" t="s">
        <v>5238</v>
      </c>
      <c r="S355" s="1129" t="s">
        <v>5239</v>
      </c>
      <c r="T355" s="1096">
        <v>42730</v>
      </c>
      <c r="U355" s="1041" t="s">
        <v>3992</v>
      </c>
      <c r="V355" s="1096">
        <v>42744</v>
      </c>
      <c r="W355" s="745">
        <v>42747</v>
      </c>
      <c r="X355" s="763" t="s">
        <v>5240</v>
      </c>
      <c r="Y355" s="1161">
        <v>1315526.31</v>
      </c>
      <c r="Z355" s="1129" t="s">
        <v>5237</v>
      </c>
      <c r="AA355" s="1097" t="s">
        <v>5238</v>
      </c>
    </row>
    <row r="356" spans="1:27" ht="76.5">
      <c r="A356" s="314" t="s">
        <v>2961</v>
      </c>
      <c r="B356" s="1078" t="s">
        <v>4951</v>
      </c>
      <c r="C356" s="1041">
        <v>4216006669</v>
      </c>
      <c r="D356" s="1116" t="s">
        <v>4000</v>
      </c>
      <c r="E356" s="1164" t="s">
        <v>5241</v>
      </c>
      <c r="F356" s="1096">
        <v>42677</v>
      </c>
      <c r="G356" s="1096">
        <v>42697</v>
      </c>
      <c r="H356" s="1162" t="s">
        <v>5242</v>
      </c>
      <c r="I356" s="1041" t="s">
        <v>5230</v>
      </c>
      <c r="J356" s="1127">
        <v>3</v>
      </c>
      <c r="K356" s="1127">
        <v>3</v>
      </c>
      <c r="L356" s="1041">
        <v>0</v>
      </c>
      <c r="M356" s="1093">
        <v>471045</v>
      </c>
      <c r="N356" s="1159">
        <v>468689.77</v>
      </c>
      <c r="O356" s="1079">
        <f t="shared" si="13"/>
        <v>2355.2299999999814</v>
      </c>
      <c r="P356" s="1080">
        <f t="shared" si="15"/>
        <v>5.000010614697032E-3</v>
      </c>
      <c r="Q356" s="1129" t="s">
        <v>5243</v>
      </c>
      <c r="R356" s="1097" t="s">
        <v>5244</v>
      </c>
      <c r="S356" s="1129" t="s">
        <v>5245</v>
      </c>
      <c r="T356" s="1096">
        <v>42732</v>
      </c>
      <c r="U356" s="1041" t="s">
        <v>3992</v>
      </c>
      <c r="V356" s="1096">
        <v>42744</v>
      </c>
      <c r="W356" s="745">
        <v>42747</v>
      </c>
      <c r="X356" s="763" t="s">
        <v>5246</v>
      </c>
      <c r="Y356" s="1161">
        <v>468689.77</v>
      </c>
      <c r="Z356" s="1129" t="s">
        <v>5243</v>
      </c>
      <c r="AA356" s="1097" t="s">
        <v>5244</v>
      </c>
    </row>
    <row r="357" spans="1:27" ht="63.75">
      <c r="A357" s="314" t="s">
        <v>2962</v>
      </c>
      <c r="B357" s="1078" t="s">
        <v>4951</v>
      </c>
      <c r="C357" s="1041">
        <v>4216006669</v>
      </c>
      <c r="D357" s="1116" t="s">
        <v>3979</v>
      </c>
      <c r="E357" s="1164" t="s">
        <v>5247</v>
      </c>
      <c r="F357" s="1096">
        <v>42677</v>
      </c>
      <c r="G357" s="1096">
        <v>42697</v>
      </c>
      <c r="H357" s="1075" t="s">
        <v>5248</v>
      </c>
      <c r="I357" s="1097" t="s">
        <v>5249</v>
      </c>
      <c r="J357" s="1127">
        <v>7</v>
      </c>
      <c r="K357" s="1127">
        <v>7</v>
      </c>
      <c r="L357" s="1041">
        <v>0</v>
      </c>
      <c r="M357" s="1093">
        <v>770276.5</v>
      </c>
      <c r="N357" s="1159">
        <v>766397.5</v>
      </c>
      <c r="O357" s="1154">
        <f t="shared" si="13"/>
        <v>3879</v>
      </c>
      <c r="P357" s="1155">
        <f t="shared" si="15"/>
        <v>5.0358540082685007E-3</v>
      </c>
      <c r="Q357" s="1129" t="s">
        <v>5250</v>
      </c>
      <c r="R357" s="1097" t="s">
        <v>5251</v>
      </c>
      <c r="S357" s="1129" t="s">
        <v>5252</v>
      </c>
      <c r="T357" s="1096">
        <v>42731</v>
      </c>
      <c r="U357" s="1041" t="s">
        <v>3992</v>
      </c>
      <c r="V357" s="1096">
        <v>42744</v>
      </c>
      <c r="W357" s="745">
        <v>42747</v>
      </c>
      <c r="X357" s="763" t="s">
        <v>5253</v>
      </c>
      <c r="Y357" s="1161">
        <v>766397.5</v>
      </c>
      <c r="Z357" s="1129" t="s">
        <v>5250</v>
      </c>
      <c r="AA357" s="1097" t="s">
        <v>5251</v>
      </c>
    </row>
    <row r="358" spans="1:27" ht="63.75">
      <c r="A358" s="314" t="s">
        <v>2963</v>
      </c>
      <c r="B358" s="1078" t="s">
        <v>4951</v>
      </c>
      <c r="C358" s="1041">
        <v>4216006669</v>
      </c>
      <c r="D358" s="1116" t="s">
        <v>4000</v>
      </c>
      <c r="E358" s="1157" t="s">
        <v>5254</v>
      </c>
      <c r="F358" s="1096">
        <v>42677</v>
      </c>
      <c r="G358" s="1096">
        <v>42698</v>
      </c>
      <c r="H358" s="1075" t="s">
        <v>5255</v>
      </c>
      <c r="I358" s="1097" t="s">
        <v>5256</v>
      </c>
      <c r="J358" s="1127">
        <v>2</v>
      </c>
      <c r="K358" s="1127">
        <v>1</v>
      </c>
      <c r="L358" s="1041">
        <v>1</v>
      </c>
      <c r="M358" s="1093">
        <v>329264</v>
      </c>
      <c r="N358" s="1159">
        <v>291398.64</v>
      </c>
      <c r="O358" s="1079">
        <f t="shared" si="13"/>
        <v>37865.359999999986</v>
      </c>
      <c r="P358" s="1080">
        <f t="shared" si="15"/>
        <v>0.115</v>
      </c>
      <c r="Q358" s="1129" t="s">
        <v>5250</v>
      </c>
      <c r="R358" s="1097" t="s">
        <v>5251</v>
      </c>
      <c r="S358" s="1129" t="s">
        <v>5252</v>
      </c>
      <c r="T358" s="1096">
        <v>42731</v>
      </c>
      <c r="U358" s="1041" t="s">
        <v>3992</v>
      </c>
      <c r="V358" s="1096">
        <v>42744</v>
      </c>
      <c r="W358" s="745">
        <v>42747</v>
      </c>
      <c r="X358" s="763" t="s">
        <v>5257</v>
      </c>
      <c r="Y358" s="1161">
        <v>291398.64</v>
      </c>
      <c r="Z358" s="1129" t="s">
        <v>5250</v>
      </c>
      <c r="AA358" s="1097" t="s">
        <v>5251</v>
      </c>
    </row>
    <row r="359" spans="1:27" ht="89.25">
      <c r="A359" s="314" t="s">
        <v>2964</v>
      </c>
      <c r="B359" s="1078" t="s">
        <v>4951</v>
      </c>
      <c r="C359" s="1041">
        <v>4216006669</v>
      </c>
      <c r="D359" s="1116" t="s">
        <v>4000</v>
      </c>
      <c r="E359" s="1157" t="s">
        <v>5258</v>
      </c>
      <c r="F359" s="1096">
        <v>42677</v>
      </c>
      <c r="G359" s="1096">
        <v>42696</v>
      </c>
      <c r="H359" s="1075" t="s">
        <v>5259</v>
      </c>
      <c r="I359" s="1041" t="s">
        <v>5260</v>
      </c>
      <c r="J359" s="1127">
        <v>2</v>
      </c>
      <c r="K359" s="1127">
        <v>1</v>
      </c>
      <c r="L359" s="1041">
        <v>1</v>
      </c>
      <c r="M359" s="1093">
        <v>168283</v>
      </c>
      <c r="N359" s="1159">
        <v>168283</v>
      </c>
      <c r="O359" s="1079">
        <f t="shared" si="13"/>
        <v>0</v>
      </c>
      <c r="P359" s="1080">
        <f t="shared" si="15"/>
        <v>0</v>
      </c>
      <c r="Q359" s="1129" t="s">
        <v>5261</v>
      </c>
      <c r="R359" s="1041">
        <v>4217112035</v>
      </c>
      <c r="S359" s="1129" t="s">
        <v>5262</v>
      </c>
      <c r="T359" s="1096">
        <v>42730</v>
      </c>
      <c r="U359" s="1041" t="s">
        <v>3992</v>
      </c>
      <c r="V359" s="1096">
        <v>42744</v>
      </c>
      <c r="W359" s="745">
        <v>42746</v>
      </c>
      <c r="X359" s="763" t="s">
        <v>5263</v>
      </c>
      <c r="Y359" s="1161">
        <v>168283</v>
      </c>
      <c r="Z359" s="1129" t="s">
        <v>5261</v>
      </c>
      <c r="AA359" s="1041">
        <v>4217112035</v>
      </c>
    </row>
    <row r="360" spans="1:27" ht="51">
      <c r="A360" s="314" t="s">
        <v>2965</v>
      </c>
      <c r="B360" s="1078" t="s">
        <v>4951</v>
      </c>
      <c r="C360" s="1041">
        <v>4216006669</v>
      </c>
      <c r="D360" s="1116" t="s">
        <v>3979</v>
      </c>
      <c r="E360" s="1157" t="s">
        <v>5264</v>
      </c>
      <c r="F360" s="1096">
        <v>42677</v>
      </c>
      <c r="G360" s="1096">
        <v>42699</v>
      </c>
      <c r="H360" s="1075" t="s">
        <v>5265</v>
      </c>
      <c r="I360" s="1041" t="s">
        <v>5266</v>
      </c>
      <c r="J360" s="1127">
        <v>10</v>
      </c>
      <c r="K360" s="1127">
        <v>9</v>
      </c>
      <c r="L360" s="1041">
        <v>1</v>
      </c>
      <c r="M360" s="1093">
        <v>1729592</v>
      </c>
      <c r="N360" s="1159">
        <v>850000</v>
      </c>
      <c r="O360" s="1154">
        <f t="shared" si="13"/>
        <v>879592</v>
      </c>
      <c r="P360" s="1155">
        <f t="shared" si="15"/>
        <v>0.50855461866151086</v>
      </c>
      <c r="Q360" s="1129" t="s">
        <v>5267</v>
      </c>
      <c r="R360" s="1165">
        <v>550300745546</v>
      </c>
      <c r="S360" s="1129" t="s">
        <v>5268</v>
      </c>
      <c r="T360" s="1096">
        <v>42732</v>
      </c>
      <c r="U360" s="1041" t="s">
        <v>3992</v>
      </c>
      <c r="V360" s="1096">
        <v>42744</v>
      </c>
      <c r="W360" s="745">
        <v>42748</v>
      </c>
      <c r="X360" s="763" t="s">
        <v>5269</v>
      </c>
      <c r="Y360" s="1161">
        <v>850000</v>
      </c>
      <c r="Z360" s="1129" t="s">
        <v>5267</v>
      </c>
      <c r="AA360" s="1165">
        <v>550300745546</v>
      </c>
    </row>
    <row r="361" spans="1:27" ht="63.75">
      <c r="A361" s="314" t="s">
        <v>2966</v>
      </c>
      <c r="B361" s="1078" t="s">
        <v>4951</v>
      </c>
      <c r="C361" s="1041">
        <v>4216006669</v>
      </c>
      <c r="D361" s="1116" t="s">
        <v>3979</v>
      </c>
      <c r="E361" s="1157" t="s">
        <v>5270</v>
      </c>
      <c r="F361" s="1096">
        <v>42677</v>
      </c>
      <c r="G361" s="1096">
        <v>42699</v>
      </c>
      <c r="H361" s="1075" t="s">
        <v>5271</v>
      </c>
      <c r="I361" s="1041" t="s">
        <v>5266</v>
      </c>
      <c r="J361" s="1127">
        <v>2</v>
      </c>
      <c r="K361" s="1127">
        <v>2</v>
      </c>
      <c r="L361" s="1041">
        <v>0</v>
      </c>
      <c r="M361" s="1093">
        <v>93160</v>
      </c>
      <c r="N361" s="1159">
        <v>64746.2</v>
      </c>
      <c r="O361" s="1154">
        <f t="shared" si="13"/>
        <v>28413.800000000003</v>
      </c>
      <c r="P361" s="1155">
        <f t="shared" si="15"/>
        <v>0.30499999999999999</v>
      </c>
      <c r="Q361" s="1129" t="s">
        <v>4349</v>
      </c>
      <c r="R361" s="1097" t="s">
        <v>5238</v>
      </c>
      <c r="S361" s="1129" t="s">
        <v>5239</v>
      </c>
      <c r="T361" s="1096">
        <v>42732</v>
      </c>
      <c r="U361" s="1041" t="s">
        <v>3992</v>
      </c>
      <c r="V361" s="1096">
        <v>42744</v>
      </c>
      <c r="W361" s="745">
        <v>42746</v>
      </c>
      <c r="X361" s="763" t="s">
        <v>5272</v>
      </c>
      <c r="Y361" s="1161">
        <v>64746.2</v>
      </c>
      <c r="Z361" s="1129" t="s">
        <v>4349</v>
      </c>
      <c r="AA361" s="1097" t="s">
        <v>5238</v>
      </c>
    </row>
    <row r="362" spans="1:27" ht="63.75">
      <c r="A362" s="314" t="s">
        <v>2967</v>
      </c>
      <c r="B362" s="1078" t="s">
        <v>4951</v>
      </c>
      <c r="C362" s="1041">
        <v>4216006669</v>
      </c>
      <c r="D362" s="1116" t="s">
        <v>3979</v>
      </c>
      <c r="E362" s="1157" t="s">
        <v>5273</v>
      </c>
      <c r="F362" s="1096">
        <v>42677</v>
      </c>
      <c r="G362" s="1096">
        <v>42702</v>
      </c>
      <c r="H362" s="1075" t="s">
        <v>5274</v>
      </c>
      <c r="I362" s="1041" t="s">
        <v>5275</v>
      </c>
      <c r="J362" s="1127">
        <v>3</v>
      </c>
      <c r="K362" s="1127">
        <v>3</v>
      </c>
      <c r="L362" s="1041">
        <v>0</v>
      </c>
      <c r="M362" s="1093">
        <v>232800</v>
      </c>
      <c r="N362" s="1159">
        <v>113836</v>
      </c>
      <c r="O362" s="1154">
        <f t="shared" si="13"/>
        <v>118964</v>
      </c>
      <c r="P362" s="1155">
        <f t="shared" si="15"/>
        <v>0.51101374570446734</v>
      </c>
      <c r="Q362" s="1129" t="s">
        <v>4202</v>
      </c>
      <c r="R362" s="1097" t="s">
        <v>5232</v>
      </c>
      <c r="S362" s="1129" t="s">
        <v>5233</v>
      </c>
      <c r="T362" s="1096">
        <v>42732</v>
      </c>
      <c r="U362" s="1041" t="s">
        <v>3992</v>
      </c>
      <c r="V362" s="1096">
        <v>42744</v>
      </c>
      <c r="W362" s="745">
        <v>42746</v>
      </c>
      <c r="X362" s="763" t="s">
        <v>5276</v>
      </c>
      <c r="Y362" s="1161">
        <v>113836</v>
      </c>
      <c r="Z362" s="1129" t="s">
        <v>4202</v>
      </c>
      <c r="AA362" s="1097" t="s">
        <v>5232</v>
      </c>
    </row>
    <row r="363" spans="1:27" ht="51">
      <c r="A363" s="314" t="s">
        <v>2968</v>
      </c>
      <c r="B363" s="1078" t="s">
        <v>4951</v>
      </c>
      <c r="C363" s="1041">
        <v>4216006669</v>
      </c>
      <c r="D363" s="1116" t="s">
        <v>3979</v>
      </c>
      <c r="E363" s="1164" t="s">
        <v>5277</v>
      </c>
      <c r="F363" s="1096">
        <v>42677</v>
      </c>
      <c r="G363" s="1096">
        <v>42702</v>
      </c>
      <c r="H363" s="1075" t="s">
        <v>5278</v>
      </c>
      <c r="I363" s="1041" t="s">
        <v>5279</v>
      </c>
      <c r="J363" s="1127">
        <v>5</v>
      </c>
      <c r="K363" s="1127">
        <v>5</v>
      </c>
      <c r="L363" s="1041">
        <v>0</v>
      </c>
      <c r="M363" s="1093">
        <v>70896</v>
      </c>
      <c r="N363" s="1159">
        <v>38638.32</v>
      </c>
      <c r="O363" s="1154">
        <f t="shared" si="13"/>
        <v>32257.68</v>
      </c>
      <c r="P363" s="1155">
        <f t="shared" si="15"/>
        <v>0.4549999999999999</v>
      </c>
      <c r="Q363" s="1129" t="s">
        <v>4202</v>
      </c>
      <c r="R363" s="1097" t="s">
        <v>5232</v>
      </c>
      <c r="S363" s="1129" t="s">
        <v>5233</v>
      </c>
      <c r="T363" s="1096">
        <v>42730</v>
      </c>
      <c r="U363" s="1041" t="s">
        <v>3992</v>
      </c>
      <c r="V363" s="1096">
        <v>42744</v>
      </c>
      <c r="W363" s="745">
        <v>42746</v>
      </c>
      <c r="X363" s="763" t="s">
        <v>5280</v>
      </c>
      <c r="Y363" s="1161">
        <v>38638.32</v>
      </c>
      <c r="Z363" s="1129" t="s">
        <v>4202</v>
      </c>
      <c r="AA363" s="1097" t="s">
        <v>5232</v>
      </c>
    </row>
    <row r="364" spans="1:27" ht="89.25">
      <c r="A364" s="314" t="s">
        <v>2969</v>
      </c>
      <c r="B364" s="1078" t="s">
        <v>4951</v>
      </c>
      <c r="C364" s="1041">
        <v>4216006669</v>
      </c>
      <c r="D364" s="1116" t="s">
        <v>4000</v>
      </c>
      <c r="E364" s="1157" t="s">
        <v>5281</v>
      </c>
      <c r="F364" s="1096">
        <v>42677</v>
      </c>
      <c r="G364" s="1096">
        <v>42696</v>
      </c>
      <c r="H364" s="1075" t="s">
        <v>5282</v>
      </c>
      <c r="I364" s="1041" t="s">
        <v>5283</v>
      </c>
      <c r="J364" s="1127">
        <v>1</v>
      </c>
      <c r="K364" s="1127">
        <v>1</v>
      </c>
      <c r="L364" s="1041">
        <v>0</v>
      </c>
      <c r="M364" s="1093">
        <v>137500</v>
      </c>
      <c r="N364" s="1159">
        <v>137500</v>
      </c>
      <c r="O364" s="1079">
        <f t="shared" si="13"/>
        <v>0</v>
      </c>
      <c r="P364" s="1080">
        <f t="shared" si="15"/>
        <v>0</v>
      </c>
      <c r="Q364" s="1129" t="s">
        <v>5284</v>
      </c>
      <c r="R364" s="1127">
        <v>4216003724</v>
      </c>
      <c r="S364" s="1129" t="s">
        <v>5285</v>
      </c>
      <c r="T364" s="1096">
        <v>42726</v>
      </c>
      <c r="U364" s="1041" t="s">
        <v>3992</v>
      </c>
      <c r="V364" s="1096">
        <v>42744</v>
      </c>
      <c r="W364" s="745">
        <v>42747</v>
      </c>
      <c r="X364" s="763" t="s">
        <v>5286</v>
      </c>
      <c r="Y364" s="1161">
        <v>137500</v>
      </c>
      <c r="Z364" s="1129" t="s">
        <v>5284</v>
      </c>
      <c r="AA364" s="1127">
        <v>4216003724</v>
      </c>
    </row>
    <row r="365" spans="1:27" ht="63.75">
      <c r="A365" s="314" t="s">
        <v>2970</v>
      </c>
      <c r="B365" s="1078" t="s">
        <v>4951</v>
      </c>
      <c r="C365" s="1041">
        <v>4216006669</v>
      </c>
      <c r="D365" s="1116" t="s">
        <v>3979</v>
      </c>
      <c r="E365" s="1164" t="s">
        <v>5287</v>
      </c>
      <c r="F365" s="1096">
        <v>42677</v>
      </c>
      <c r="G365" s="1096">
        <v>42697</v>
      </c>
      <c r="H365" s="1075" t="s">
        <v>5288</v>
      </c>
      <c r="I365" s="1041" t="s">
        <v>5289</v>
      </c>
      <c r="J365" s="1127">
        <v>2</v>
      </c>
      <c r="K365" s="1127">
        <v>2</v>
      </c>
      <c r="L365" s="1041">
        <v>0</v>
      </c>
      <c r="M365" s="1093">
        <v>26155.4</v>
      </c>
      <c r="N365" s="1159">
        <v>23801.360000000001</v>
      </c>
      <c r="O365" s="1154">
        <f t="shared" si="13"/>
        <v>2354.0400000000009</v>
      </c>
      <c r="P365" s="1155">
        <f t="shared" si="15"/>
        <v>9.0002064583221825E-2</v>
      </c>
      <c r="Q365" s="1129" t="s">
        <v>5290</v>
      </c>
      <c r="R365" s="1041">
        <v>4216003724</v>
      </c>
      <c r="S365" s="1129" t="s">
        <v>5291</v>
      </c>
      <c r="T365" s="1096">
        <v>42730</v>
      </c>
      <c r="U365" s="1041" t="s">
        <v>3992</v>
      </c>
      <c r="V365" s="1096">
        <v>42744</v>
      </c>
      <c r="W365" s="745">
        <v>42747</v>
      </c>
      <c r="X365" s="763" t="s">
        <v>5292</v>
      </c>
      <c r="Y365" s="1161">
        <v>23801.360000000001</v>
      </c>
      <c r="Z365" s="1129" t="s">
        <v>5290</v>
      </c>
      <c r="AA365" s="1041">
        <v>4216003724</v>
      </c>
    </row>
    <row r="366" spans="1:27" ht="51">
      <c r="A366" s="314" t="s">
        <v>2971</v>
      </c>
      <c r="B366" s="1078" t="s">
        <v>4951</v>
      </c>
      <c r="C366" s="1041">
        <v>4216006669</v>
      </c>
      <c r="D366" s="1116" t="s">
        <v>4000</v>
      </c>
      <c r="E366" s="1157" t="s">
        <v>5293</v>
      </c>
      <c r="F366" s="1096">
        <v>42677</v>
      </c>
      <c r="G366" s="1096">
        <v>42692</v>
      </c>
      <c r="H366" s="1075" t="s">
        <v>5294</v>
      </c>
      <c r="I366" s="1041" t="s">
        <v>5295</v>
      </c>
      <c r="J366" s="1127">
        <v>1</v>
      </c>
      <c r="K366" s="1127">
        <v>1</v>
      </c>
      <c r="L366" s="1041">
        <v>0</v>
      </c>
      <c r="M366" s="1093">
        <v>28655.200000000001</v>
      </c>
      <c r="N366" s="1159">
        <v>28655.200000000001</v>
      </c>
      <c r="O366" s="1079">
        <f t="shared" si="13"/>
        <v>0</v>
      </c>
      <c r="P366" s="1080">
        <f t="shared" si="15"/>
        <v>0</v>
      </c>
      <c r="Q366" s="1129" t="s">
        <v>5250</v>
      </c>
      <c r="R366" s="1097" t="s">
        <v>5251</v>
      </c>
      <c r="S366" s="1129" t="s">
        <v>5252</v>
      </c>
      <c r="T366" s="1096">
        <v>42727</v>
      </c>
      <c r="U366" s="1041" t="s">
        <v>3992</v>
      </c>
      <c r="V366" s="1096">
        <v>42744</v>
      </c>
      <c r="W366" s="735">
        <v>42747</v>
      </c>
      <c r="X366" s="1160" t="s">
        <v>5296</v>
      </c>
      <c r="Y366" s="1161">
        <v>28655.200000000001</v>
      </c>
      <c r="Z366" s="1129" t="s">
        <v>5250</v>
      </c>
      <c r="AA366" s="1097" t="s">
        <v>5251</v>
      </c>
    </row>
    <row r="367" spans="1:27" ht="63.75">
      <c r="A367" s="314" t="s">
        <v>2972</v>
      </c>
      <c r="B367" s="1078" t="s">
        <v>4951</v>
      </c>
      <c r="C367" s="1097" t="s">
        <v>801</v>
      </c>
      <c r="D367" s="1116" t="s">
        <v>4000</v>
      </c>
      <c r="E367" s="1157" t="s">
        <v>5297</v>
      </c>
      <c r="F367" s="1116" t="s">
        <v>789</v>
      </c>
      <c r="G367" s="1096">
        <v>42717</v>
      </c>
      <c r="H367" s="1075" t="s">
        <v>5298</v>
      </c>
      <c r="I367" s="1078" t="s">
        <v>5299</v>
      </c>
      <c r="J367" s="1127">
        <v>1</v>
      </c>
      <c r="K367" s="1127">
        <v>1</v>
      </c>
      <c r="L367" s="1041">
        <v>0</v>
      </c>
      <c r="M367" s="1093">
        <v>101400</v>
      </c>
      <c r="N367" s="733">
        <v>101400</v>
      </c>
      <c r="O367" s="1079">
        <f t="shared" si="13"/>
        <v>0</v>
      </c>
      <c r="P367" s="1080">
        <f t="shared" si="15"/>
        <v>0</v>
      </c>
      <c r="Q367" s="1166" t="s">
        <v>5300</v>
      </c>
      <c r="R367" s="1097" t="s">
        <v>5301</v>
      </c>
      <c r="S367" s="1166" t="s">
        <v>5302</v>
      </c>
      <c r="T367" s="1096">
        <v>42727</v>
      </c>
      <c r="U367" s="1041" t="s">
        <v>3992</v>
      </c>
      <c r="V367" s="1096">
        <v>42744</v>
      </c>
      <c r="W367" s="735">
        <v>42745</v>
      </c>
      <c r="X367" s="1160" t="s">
        <v>5303</v>
      </c>
      <c r="Y367" s="1167">
        <v>101400</v>
      </c>
      <c r="Z367" s="1166" t="s">
        <v>5300</v>
      </c>
      <c r="AA367" s="1097" t="s">
        <v>5301</v>
      </c>
    </row>
    <row r="368" spans="1:27" ht="63.75">
      <c r="A368" s="314" t="s">
        <v>2973</v>
      </c>
      <c r="B368" s="1168" t="s">
        <v>5304</v>
      </c>
      <c r="C368" s="1041">
        <v>4220031675</v>
      </c>
      <c r="D368" s="1116" t="s">
        <v>4000</v>
      </c>
      <c r="E368" s="145" t="s">
        <v>5305</v>
      </c>
      <c r="F368" s="1096">
        <v>42689</v>
      </c>
      <c r="G368" s="1096">
        <v>42704</v>
      </c>
      <c r="H368" s="1075" t="s">
        <v>5306</v>
      </c>
      <c r="I368" s="1078" t="s">
        <v>5307</v>
      </c>
      <c r="J368" s="1041">
        <v>8</v>
      </c>
      <c r="K368" s="1041">
        <v>7</v>
      </c>
      <c r="L368" s="1041">
        <v>1</v>
      </c>
      <c r="M368" s="1093">
        <v>3769010</v>
      </c>
      <c r="N368" s="1159">
        <v>3750164.95</v>
      </c>
      <c r="O368" s="1079">
        <f t="shared" si="13"/>
        <v>18845.049999999814</v>
      </c>
      <c r="P368" s="1080">
        <f t="shared" si="15"/>
        <v>5.0000000000000001E-3</v>
      </c>
      <c r="Q368" s="1129" t="s">
        <v>5250</v>
      </c>
      <c r="R368" s="1097" t="s">
        <v>5251</v>
      </c>
      <c r="S368" s="1129" t="s">
        <v>5308</v>
      </c>
      <c r="T368" s="1096">
        <v>42730</v>
      </c>
      <c r="U368" s="1041" t="s">
        <v>3992</v>
      </c>
      <c r="V368" s="1096">
        <v>42744</v>
      </c>
      <c r="W368" s="735">
        <v>42746</v>
      </c>
      <c r="X368" s="1160" t="s">
        <v>5309</v>
      </c>
      <c r="Y368" s="1169">
        <v>3750164.95</v>
      </c>
      <c r="Z368" s="1129" t="s">
        <v>5250</v>
      </c>
      <c r="AA368" s="1097" t="s">
        <v>5251</v>
      </c>
    </row>
    <row r="369" spans="1:27" ht="51">
      <c r="A369" s="314" t="s">
        <v>2974</v>
      </c>
      <c r="B369" s="1168" t="s">
        <v>5304</v>
      </c>
      <c r="C369" s="1041">
        <v>4220031675</v>
      </c>
      <c r="D369" s="1041" t="s">
        <v>3979</v>
      </c>
      <c r="E369" s="145" t="s">
        <v>5310</v>
      </c>
      <c r="F369" s="1096">
        <v>42695</v>
      </c>
      <c r="G369" s="1096">
        <v>42710</v>
      </c>
      <c r="H369" s="1075" t="s">
        <v>5311</v>
      </c>
      <c r="I369" s="1078" t="s">
        <v>4310</v>
      </c>
      <c r="J369" s="1041">
        <v>6</v>
      </c>
      <c r="K369" s="1041">
        <v>6</v>
      </c>
      <c r="L369" s="1041">
        <v>0</v>
      </c>
      <c r="M369" s="1093">
        <v>607500</v>
      </c>
      <c r="N369" s="1159">
        <v>382725</v>
      </c>
      <c r="O369" s="1154">
        <f t="shared" si="13"/>
        <v>224775</v>
      </c>
      <c r="P369" s="1155">
        <f t="shared" si="15"/>
        <v>0.37</v>
      </c>
      <c r="Q369" s="1129" t="s">
        <v>5312</v>
      </c>
      <c r="R369" s="1097" t="s">
        <v>5313</v>
      </c>
      <c r="S369" s="145" t="s">
        <v>5314</v>
      </c>
      <c r="T369" s="1096">
        <v>42730</v>
      </c>
      <c r="U369" s="1041" t="s">
        <v>3992</v>
      </c>
      <c r="V369" s="1096">
        <v>42744</v>
      </c>
      <c r="W369" s="735">
        <v>42746</v>
      </c>
      <c r="X369" s="1160" t="s">
        <v>5315</v>
      </c>
      <c r="Y369" s="1169">
        <v>382725</v>
      </c>
      <c r="Z369" s="1129" t="s">
        <v>5312</v>
      </c>
      <c r="AA369" s="1097" t="s">
        <v>5313</v>
      </c>
    </row>
    <row r="370" spans="1:27" ht="51">
      <c r="A370" s="314" t="s">
        <v>2975</v>
      </c>
      <c r="B370" s="1168" t="s">
        <v>5304</v>
      </c>
      <c r="C370" s="1041">
        <v>4220031675</v>
      </c>
      <c r="D370" s="1041" t="s">
        <v>3979</v>
      </c>
      <c r="E370" s="145" t="s">
        <v>5316</v>
      </c>
      <c r="F370" s="1096">
        <v>42668</v>
      </c>
      <c r="G370" s="1096">
        <v>42704</v>
      </c>
      <c r="H370" s="1158" t="s">
        <v>5317</v>
      </c>
      <c r="I370" s="1078" t="s">
        <v>5318</v>
      </c>
      <c r="J370" s="1041">
        <v>6</v>
      </c>
      <c r="K370" s="1041">
        <v>6</v>
      </c>
      <c r="L370" s="1041">
        <v>0</v>
      </c>
      <c r="M370" s="1093">
        <v>2077789.6</v>
      </c>
      <c r="N370" s="1159">
        <v>1547953.15</v>
      </c>
      <c r="O370" s="1154">
        <f t="shared" si="13"/>
        <v>529836.45000000019</v>
      </c>
      <c r="P370" s="1155">
        <f t="shared" si="15"/>
        <v>0.25500004909062995</v>
      </c>
      <c r="Q370" s="1129" t="s">
        <v>5319</v>
      </c>
      <c r="R370" s="1097" t="s">
        <v>5320</v>
      </c>
      <c r="S370" s="145" t="s">
        <v>5321</v>
      </c>
      <c r="T370" s="1096">
        <v>42723</v>
      </c>
      <c r="U370" s="1041" t="s">
        <v>3992</v>
      </c>
      <c r="V370" s="735">
        <v>42746</v>
      </c>
      <c r="W370" s="735">
        <v>42747</v>
      </c>
      <c r="X370" s="1160" t="s">
        <v>5322</v>
      </c>
      <c r="Y370" s="1169">
        <v>1547953.15</v>
      </c>
      <c r="Z370" s="1129" t="s">
        <v>5319</v>
      </c>
      <c r="AA370" s="1097" t="s">
        <v>5320</v>
      </c>
    </row>
    <row r="371" spans="1:27" ht="63.75">
      <c r="A371" s="314" t="s">
        <v>2976</v>
      </c>
      <c r="B371" s="1168" t="s">
        <v>5304</v>
      </c>
      <c r="C371" s="1041">
        <v>4220031675</v>
      </c>
      <c r="D371" s="1041" t="s">
        <v>3979</v>
      </c>
      <c r="E371" s="145" t="s">
        <v>5323</v>
      </c>
      <c r="F371" s="1096">
        <v>42690</v>
      </c>
      <c r="G371" s="1096">
        <v>42702</v>
      </c>
      <c r="H371" s="1075" t="s">
        <v>5324</v>
      </c>
      <c r="I371" s="1078" t="s">
        <v>5325</v>
      </c>
      <c r="J371" s="1041">
        <v>4</v>
      </c>
      <c r="K371" s="1041">
        <v>3</v>
      </c>
      <c r="L371" s="1041">
        <v>1</v>
      </c>
      <c r="M371" s="1093">
        <v>9112000</v>
      </c>
      <c r="N371" s="1159">
        <v>4332960</v>
      </c>
      <c r="O371" s="1154">
        <f t="shared" si="13"/>
        <v>4779040</v>
      </c>
      <c r="P371" s="1155">
        <f t="shared" si="15"/>
        <v>0.52447761194029852</v>
      </c>
      <c r="Q371" s="1129" t="s">
        <v>4349</v>
      </c>
      <c r="R371" s="1097" t="s">
        <v>5326</v>
      </c>
      <c r="S371" s="1166" t="s">
        <v>5327</v>
      </c>
      <c r="T371" s="1096">
        <v>42730</v>
      </c>
      <c r="U371" s="1041" t="s">
        <v>3992</v>
      </c>
      <c r="V371" s="735">
        <v>42744</v>
      </c>
      <c r="W371" s="735">
        <v>42746</v>
      </c>
      <c r="X371" s="1160" t="s">
        <v>5328</v>
      </c>
      <c r="Y371" s="1169">
        <v>4332960</v>
      </c>
      <c r="Z371" s="1129" t="s">
        <v>4349</v>
      </c>
      <c r="AA371" s="1097" t="s">
        <v>5326</v>
      </c>
    </row>
    <row r="372" spans="1:27" ht="51">
      <c r="A372" s="314" t="s">
        <v>2977</v>
      </c>
      <c r="B372" s="763" t="s">
        <v>4951</v>
      </c>
      <c r="C372" s="624">
        <v>4216006669</v>
      </c>
      <c r="D372" s="1116" t="s">
        <v>4000</v>
      </c>
      <c r="E372" s="763" t="s">
        <v>5329</v>
      </c>
      <c r="F372" s="832" t="s">
        <v>3981</v>
      </c>
      <c r="G372" s="832" t="s">
        <v>3855</v>
      </c>
      <c r="H372" s="832" t="s">
        <v>4147</v>
      </c>
      <c r="I372" s="832" t="s">
        <v>364</v>
      </c>
      <c r="J372" s="725">
        <v>1</v>
      </c>
      <c r="K372" s="725">
        <v>1</v>
      </c>
      <c r="L372" s="725">
        <v>0</v>
      </c>
      <c r="M372" s="727">
        <v>61380</v>
      </c>
      <c r="N372" s="727">
        <v>61380</v>
      </c>
      <c r="O372" s="1079">
        <f t="shared" si="13"/>
        <v>0</v>
      </c>
      <c r="P372" s="1080">
        <f t="shared" si="15"/>
        <v>0</v>
      </c>
      <c r="Q372" s="1170" t="s">
        <v>4231</v>
      </c>
      <c r="R372" s="623">
        <v>4205086172</v>
      </c>
      <c r="S372" s="1170" t="s">
        <v>5330</v>
      </c>
      <c r="T372" s="1171">
        <v>42811</v>
      </c>
      <c r="U372" s="623" t="s">
        <v>3992</v>
      </c>
      <c r="V372" s="1171">
        <v>42822</v>
      </c>
      <c r="W372" s="745">
        <v>42829</v>
      </c>
      <c r="X372" s="1170" t="s">
        <v>5331</v>
      </c>
      <c r="Y372" s="1172">
        <v>61380</v>
      </c>
      <c r="Z372" s="1170" t="s">
        <v>4231</v>
      </c>
      <c r="AA372" s="623">
        <v>4205086172</v>
      </c>
    </row>
    <row r="373" spans="1:27" ht="76.5">
      <c r="A373" s="314" t="s">
        <v>2978</v>
      </c>
      <c r="B373" s="1081" t="s">
        <v>5332</v>
      </c>
      <c r="C373" s="1076" t="s">
        <v>5333</v>
      </c>
      <c r="D373" s="1041" t="s">
        <v>3979</v>
      </c>
      <c r="E373" s="1076" t="s">
        <v>5334</v>
      </c>
      <c r="F373" s="1076" t="s">
        <v>5335</v>
      </c>
      <c r="G373" s="1082">
        <v>42718</v>
      </c>
      <c r="H373" s="1076" t="s">
        <v>5336</v>
      </c>
      <c r="I373" s="1076" t="s">
        <v>5337</v>
      </c>
      <c r="J373" s="1173">
        <v>6</v>
      </c>
      <c r="K373" s="1173">
        <v>5</v>
      </c>
      <c r="L373" s="1173">
        <v>1</v>
      </c>
      <c r="M373" s="1174">
        <v>4215000</v>
      </c>
      <c r="N373" s="1175">
        <v>3519525</v>
      </c>
      <c r="O373" s="1174">
        <v>695475</v>
      </c>
      <c r="P373" s="1176">
        <v>0.16500000000000001</v>
      </c>
      <c r="Q373" s="1076" t="s">
        <v>5338</v>
      </c>
      <c r="R373" s="1076" t="s">
        <v>5339</v>
      </c>
      <c r="S373" s="1076" t="s">
        <v>5340</v>
      </c>
      <c r="T373" s="1082">
        <v>42748.582025462958</v>
      </c>
      <c r="U373" s="1041" t="s">
        <v>3992</v>
      </c>
      <c r="V373" s="1082">
        <v>42759</v>
      </c>
      <c r="W373" s="1082">
        <v>42762.617361111108</v>
      </c>
      <c r="X373" s="1076" t="s">
        <v>5341</v>
      </c>
      <c r="Y373" s="1177">
        <v>3519525</v>
      </c>
      <c r="Z373" s="1076" t="s">
        <v>5342</v>
      </c>
      <c r="AA373" s="1076" t="s">
        <v>5339</v>
      </c>
    </row>
    <row r="374" spans="1:27" ht="63.75">
      <c r="A374" s="314" t="s">
        <v>2979</v>
      </c>
      <c r="B374" s="1168" t="s">
        <v>5304</v>
      </c>
      <c r="C374" s="1076" t="s">
        <v>5333</v>
      </c>
      <c r="D374" s="1116" t="s">
        <v>4000</v>
      </c>
      <c r="E374" s="1076" t="s">
        <v>5343</v>
      </c>
      <c r="F374" s="1076" t="s">
        <v>5344</v>
      </c>
      <c r="G374" s="1082">
        <v>42731</v>
      </c>
      <c r="H374" s="1076" t="s">
        <v>5345</v>
      </c>
      <c r="I374" s="1076" t="s">
        <v>5346</v>
      </c>
      <c r="J374" s="1173">
        <v>1</v>
      </c>
      <c r="K374" s="1173">
        <v>1</v>
      </c>
      <c r="L374" s="1173">
        <v>0</v>
      </c>
      <c r="M374" s="1174">
        <v>12187970</v>
      </c>
      <c r="N374" s="1178">
        <v>12187970</v>
      </c>
      <c r="O374" s="1079">
        <v>0</v>
      </c>
      <c r="P374" s="1080">
        <v>0</v>
      </c>
      <c r="Q374" s="1076" t="s">
        <v>5347</v>
      </c>
      <c r="R374" s="1076" t="s">
        <v>5348</v>
      </c>
      <c r="S374" s="1076" t="s">
        <v>5349</v>
      </c>
      <c r="T374" s="1082">
        <v>42748.628587962958</v>
      </c>
      <c r="U374" s="1041" t="s">
        <v>3992</v>
      </c>
      <c r="V374" s="1082">
        <v>42759</v>
      </c>
      <c r="W374" s="1082">
        <v>42762.595138888886</v>
      </c>
      <c r="X374" s="1076" t="s">
        <v>5350</v>
      </c>
      <c r="Y374" s="1177">
        <v>12187970</v>
      </c>
      <c r="Z374" s="1076" t="s">
        <v>5347</v>
      </c>
      <c r="AA374" s="1076" t="s">
        <v>5348</v>
      </c>
    </row>
    <row r="375" spans="1:27" ht="76.5">
      <c r="A375" s="314" t="s">
        <v>2980</v>
      </c>
      <c r="B375" s="1135" t="s">
        <v>5351</v>
      </c>
      <c r="C375" s="44" t="s">
        <v>5352</v>
      </c>
      <c r="D375" s="1116" t="s">
        <v>4000</v>
      </c>
      <c r="E375" s="1179" t="s">
        <v>4692</v>
      </c>
      <c r="F375" s="1056" t="s">
        <v>4328</v>
      </c>
      <c r="G375" s="1056" t="s">
        <v>4149</v>
      </c>
      <c r="H375" s="1056" t="s">
        <v>4695</v>
      </c>
      <c r="I375" s="1056" t="s">
        <v>5353</v>
      </c>
      <c r="J375" s="1180">
        <v>1</v>
      </c>
      <c r="K375" s="1180">
        <v>1</v>
      </c>
      <c r="L375" s="1180">
        <v>0</v>
      </c>
      <c r="M375" s="1181">
        <v>362558</v>
      </c>
      <c r="N375" s="1181">
        <v>362558</v>
      </c>
      <c r="O375" s="1079">
        <f>M375-N375</f>
        <v>0</v>
      </c>
      <c r="P375" s="1080">
        <f>(100-((N375/M375)*100))/100</f>
        <v>0</v>
      </c>
      <c r="Q375" s="1181" t="s">
        <v>5354</v>
      </c>
      <c r="R375" s="1182" t="s">
        <v>432</v>
      </c>
      <c r="S375" s="1181" t="s">
        <v>5355</v>
      </c>
      <c r="T375" s="1181">
        <v>42810</v>
      </c>
      <c r="U375" s="1182" t="s">
        <v>5356</v>
      </c>
      <c r="V375" s="1182" t="s">
        <v>5357</v>
      </c>
      <c r="W375" s="1182" t="s">
        <v>3900</v>
      </c>
      <c r="X375" s="1182" t="s">
        <v>5358</v>
      </c>
      <c r="Y375" s="1181">
        <v>362558</v>
      </c>
      <c r="Z375" s="1181" t="s">
        <v>5354</v>
      </c>
      <c r="AA375" s="1182" t="s">
        <v>432</v>
      </c>
    </row>
    <row r="376" spans="1:27" ht="89.25">
      <c r="A376" s="314" t="s">
        <v>2981</v>
      </c>
      <c r="B376" s="1140" t="s">
        <v>5118</v>
      </c>
      <c r="C376" s="1140" t="s">
        <v>5119</v>
      </c>
      <c r="D376" s="1140" t="s">
        <v>4472</v>
      </c>
      <c r="E376" s="1140" t="s">
        <v>4135</v>
      </c>
      <c r="F376" s="1140"/>
      <c r="G376" s="1183">
        <v>42795.713194444441</v>
      </c>
      <c r="H376" s="1140" t="s">
        <v>5359</v>
      </c>
      <c r="I376" s="1140" t="s">
        <v>5360</v>
      </c>
      <c r="J376" s="1120" t="s">
        <v>10</v>
      </c>
      <c r="K376" s="1120" t="s">
        <v>10</v>
      </c>
      <c r="L376" s="1184">
        <v>0</v>
      </c>
      <c r="M376" s="1185">
        <v>12000</v>
      </c>
      <c r="N376" s="1186">
        <v>12000</v>
      </c>
      <c r="O376" s="1185">
        <v>0</v>
      </c>
      <c r="P376" s="1187">
        <v>0</v>
      </c>
      <c r="Q376" s="1041" t="s">
        <v>5361</v>
      </c>
      <c r="R376" s="1041">
        <v>7707049388</v>
      </c>
      <c r="S376" s="1041" t="s">
        <v>5362</v>
      </c>
      <c r="T376" s="139" t="s">
        <v>3992</v>
      </c>
      <c r="U376" s="1183"/>
      <c r="V376" s="1096">
        <v>42807</v>
      </c>
      <c r="W376" s="1096">
        <v>42807</v>
      </c>
      <c r="X376" s="1041" t="s">
        <v>5363</v>
      </c>
      <c r="Y376" s="1188">
        <v>12000</v>
      </c>
      <c r="Z376" s="1041" t="s">
        <v>5361</v>
      </c>
      <c r="AA376" s="1041">
        <v>7707049388</v>
      </c>
    </row>
    <row r="377" spans="1:27" ht="89.25">
      <c r="A377" s="314" t="s">
        <v>2982</v>
      </c>
      <c r="B377" s="1140" t="s">
        <v>5116</v>
      </c>
      <c r="C377" s="1140" t="s">
        <v>5117</v>
      </c>
      <c r="D377" s="1140" t="s">
        <v>4472</v>
      </c>
      <c r="E377" s="1140" t="s">
        <v>4135</v>
      </c>
      <c r="F377" s="1140"/>
      <c r="G377" s="1183">
        <v>42807.531944444439</v>
      </c>
      <c r="H377" s="1140" t="s">
        <v>5364</v>
      </c>
      <c r="I377" s="1140" t="s">
        <v>5360</v>
      </c>
      <c r="J377" s="1120" t="s">
        <v>10</v>
      </c>
      <c r="K377" s="1120" t="s">
        <v>10</v>
      </c>
      <c r="L377" s="1184">
        <v>0</v>
      </c>
      <c r="M377" s="1185">
        <v>24000</v>
      </c>
      <c r="N377" s="1186">
        <v>24000</v>
      </c>
      <c r="O377" s="1185">
        <v>0</v>
      </c>
      <c r="P377" s="1187">
        <v>0</v>
      </c>
      <c r="Q377" s="1041" t="s">
        <v>5361</v>
      </c>
      <c r="R377" s="1041">
        <v>7707049388</v>
      </c>
      <c r="S377" s="1041" t="s">
        <v>5362</v>
      </c>
      <c r="T377" s="139" t="s">
        <v>3992</v>
      </c>
      <c r="U377" s="1183"/>
      <c r="V377" s="1096">
        <v>42829</v>
      </c>
      <c r="W377" s="1096">
        <v>42829</v>
      </c>
      <c r="X377" s="1041" t="s">
        <v>5365</v>
      </c>
      <c r="Y377" s="1188">
        <v>24000</v>
      </c>
      <c r="Z377" s="1041" t="s">
        <v>5361</v>
      </c>
      <c r="AA377" s="1041">
        <v>7707049388</v>
      </c>
    </row>
    <row r="378" spans="1:27" ht="76.5">
      <c r="A378" s="314" t="s">
        <v>2983</v>
      </c>
      <c r="B378" s="1140" t="s">
        <v>5351</v>
      </c>
      <c r="C378" s="1140" t="s">
        <v>5352</v>
      </c>
      <c r="D378" s="1140" t="s">
        <v>4488</v>
      </c>
      <c r="E378" s="1140" t="s">
        <v>5366</v>
      </c>
      <c r="F378" s="1140"/>
      <c r="G378" s="1183">
        <v>42811.604861111111</v>
      </c>
      <c r="H378" s="1140" t="s">
        <v>5367</v>
      </c>
      <c r="I378" s="1140" t="s">
        <v>5368</v>
      </c>
      <c r="J378" s="1120" t="s">
        <v>10</v>
      </c>
      <c r="K378" s="1120" t="s">
        <v>10</v>
      </c>
      <c r="L378" s="1184">
        <v>0</v>
      </c>
      <c r="M378" s="1133">
        <v>4007381.88</v>
      </c>
      <c r="N378" s="1133">
        <v>4007381.88</v>
      </c>
      <c r="O378" s="1133">
        <v>0</v>
      </c>
      <c r="P378" s="1189">
        <v>0</v>
      </c>
      <c r="Q378" s="1133" t="s">
        <v>4067</v>
      </c>
      <c r="R378" s="1116" t="s">
        <v>5369</v>
      </c>
      <c r="S378" s="1133" t="s">
        <v>5370</v>
      </c>
      <c r="T378" s="1183">
        <v>42811.604848229166</v>
      </c>
      <c r="U378" s="1190"/>
      <c r="V378" s="1183">
        <v>42817</v>
      </c>
      <c r="W378" s="1183">
        <v>42817.549999999996</v>
      </c>
      <c r="X378" s="1140" t="s">
        <v>5371</v>
      </c>
      <c r="Y378" s="1185">
        <v>4007381.88</v>
      </c>
      <c r="Z378" s="1140" t="s">
        <v>4067</v>
      </c>
      <c r="AA378" s="1191" t="s">
        <v>5369</v>
      </c>
    </row>
    <row r="379" spans="1:27" ht="63.75">
      <c r="A379" s="314" t="s">
        <v>2984</v>
      </c>
      <c r="B379" s="1041" t="s">
        <v>5372</v>
      </c>
      <c r="C379" s="1041">
        <v>4218020764</v>
      </c>
      <c r="D379" s="1140" t="s">
        <v>4488</v>
      </c>
      <c r="E379" s="1041" t="s">
        <v>5373</v>
      </c>
      <c r="F379" s="1096">
        <v>42720</v>
      </c>
      <c r="G379" s="1096">
        <v>42731</v>
      </c>
      <c r="H379" s="1041" t="s">
        <v>5374</v>
      </c>
      <c r="I379" s="1041" t="s">
        <v>5375</v>
      </c>
      <c r="J379" s="1120" t="s">
        <v>10</v>
      </c>
      <c r="K379" s="1120" t="s">
        <v>10</v>
      </c>
      <c r="L379" s="1184">
        <v>0</v>
      </c>
      <c r="M379" s="1192">
        <v>10922.2</v>
      </c>
      <c r="N379" s="1093">
        <v>10922.2</v>
      </c>
      <c r="O379" s="1133">
        <v>0</v>
      </c>
      <c r="P379" s="1189">
        <v>0</v>
      </c>
      <c r="Q379" s="1041" t="s">
        <v>5376</v>
      </c>
      <c r="R379" s="1041">
        <v>4217166136</v>
      </c>
      <c r="S379" s="1041" t="s">
        <v>4180</v>
      </c>
      <c r="T379" s="1190"/>
      <c r="U379" s="1190"/>
      <c r="V379" s="1096">
        <v>42744</v>
      </c>
      <c r="W379" s="1096">
        <v>42744</v>
      </c>
      <c r="X379" s="1041" t="s">
        <v>5377</v>
      </c>
      <c r="Y379" s="1192">
        <v>10922.2</v>
      </c>
      <c r="Z379" s="1041" t="s">
        <v>5376</v>
      </c>
      <c r="AA379" s="1041">
        <v>4217166136</v>
      </c>
    </row>
    <row r="380" spans="1:27" ht="63.75">
      <c r="A380" s="314" t="s">
        <v>2985</v>
      </c>
      <c r="B380" s="1041" t="s">
        <v>5378</v>
      </c>
      <c r="C380" s="1041">
        <v>4218003085</v>
      </c>
      <c r="D380" s="1140" t="s">
        <v>4488</v>
      </c>
      <c r="E380" s="1041" t="s">
        <v>5373</v>
      </c>
      <c r="F380" s="1096">
        <v>42720</v>
      </c>
      <c r="G380" s="1096">
        <v>42731</v>
      </c>
      <c r="H380" s="1041" t="s">
        <v>5379</v>
      </c>
      <c r="I380" s="1041" t="s">
        <v>5375</v>
      </c>
      <c r="J380" s="1120" t="s">
        <v>10</v>
      </c>
      <c r="K380" s="1120" t="s">
        <v>10</v>
      </c>
      <c r="L380" s="1184">
        <v>0</v>
      </c>
      <c r="M380" s="1192">
        <v>7842.86</v>
      </c>
      <c r="N380" s="1093">
        <v>7842.86</v>
      </c>
      <c r="O380" s="1133">
        <v>0</v>
      </c>
      <c r="P380" s="1189">
        <v>0</v>
      </c>
      <c r="Q380" s="1041" t="s">
        <v>5376</v>
      </c>
      <c r="R380" s="1041">
        <v>4217166136</v>
      </c>
      <c r="S380" s="1041" t="s">
        <v>4180</v>
      </c>
      <c r="T380" s="1190"/>
      <c r="U380" s="1190"/>
      <c r="V380" s="1096">
        <v>42744</v>
      </c>
      <c r="W380" s="1096">
        <v>42744</v>
      </c>
      <c r="X380" s="1041" t="s">
        <v>5380</v>
      </c>
      <c r="Y380" s="1192">
        <v>7842.86</v>
      </c>
      <c r="Z380" s="1041" t="s">
        <v>5376</v>
      </c>
      <c r="AA380" s="1041">
        <v>4217166136</v>
      </c>
    </row>
    <row r="381" spans="1:27" ht="25.5">
      <c r="A381" s="314" t="s">
        <v>2986</v>
      </c>
      <c r="B381" s="1041" t="s">
        <v>5381</v>
      </c>
      <c r="C381" s="1041">
        <v>4218020771</v>
      </c>
      <c r="D381" s="1041" t="s">
        <v>5382</v>
      </c>
      <c r="E381" s="1097" t="s">
        <v>5383</v>
      </c>
      <c r="F381" s="1096">
        <v>42786</v>
      </c>
      <c r="G381" s="1190"/>
      <c r="H381" s="1041"/>
      <c r="I381" s="1041" t="s">
        <v>530</v>
      </c>
      <c r="J381" s="1120" t="s">
        <v>10</v>
      </c>
      <c r="K381" s="1120" t="s">
        <v>10</v>
      </c>
      <c r="L381" s="1184">
        <v>0</v>
      </c>
      <c r="M381" s="1193">
        <v>46412.68</v>
      </c>
      <c r="N381" s="1093">
        <v>46412.68</v>
      </c>
      <c r="O381" s="1194">
        <v>0</v>
      </c>
      <c r="P381" s="1195">
        <v>0</v>
      </c>
      <c r="Q381" s="1041" t="s">
        <v>526</v>
      </c>
      <c r="R381" s="1041">
        <v>4205109214</v>
      </c>
      <c r="S381" s="1041" t="s">
        <v>5384</v>
      </c>
      <c r="T381" s="1190"/>
      <c r="U381" s="1190"/>
      <c r="V381" s="1096">
        <v>42808</v>
      </c>
      <c r="W381" s="1096">
        <v>42808</v>
      </c>
      <c r="X381" s="1097" t="s">
        <v>5385</v>
      </c>
      <c r="Y381" s="1193">
        <v>46412.68</v>
      </c>
      <c r="Z381" s="1041" t="s">
        <v>526</v>
      </c>
      <c r="AA381" s="1041">
        <v>4205109214</v>
      </c>
    </row>
    <row r="382" spans="1:27" ht="38.25">
      <c r="A382" s="314" t="s">
        <v>2987</v>
      </c>
      <c r="B382" s="1196" t="s">
        <v>5386</v>
      </c>
      <c r="C382" s="1115">
        <v>4221002638</v>
      </c>
      <c r="D382" s="1118" t="s">
        <v>5382</v>
      </c>
      <c r="E382" s="1118" t="s">
        <v>5387</v>
      </c>
      <c r="F382" s="1120" t="s">
        <v>796</v>
      </c>
      <c r="G382" s="1120" t="s">
        <v>3992</v>
      </c>
      <c r="H382" s="1120" t="s">
        <v>3992</v>
      </c>
      <c r="I382" s="1120" t="s">
        <v>530</v>
      </c>
      <c r="J382" s="1197">
        <v>1</v>
      </c>
      <c r="K382" s="1197">
        <v>1</v>
      </c>
      <c r="L382" s="1197">
        <v>0</v>
      </c>
      <c r="M382" s="1121">
        <v>98400</v>
      </c>
      <c r="N382" s="1122">
        <v>98400</v>
      </c>
      <c r="O382" s="1198">
        <v>0</v>
      </c>
      <c r="P382" s="1199">
        <v>0</v>
      </c>
      <c r="Q382" s="1124" t="s">
        <v>526</v>
      </c>
      <c r="R382" s="1118" t="s">
        <v>4705</v>
      </c>
      <c r="S382" s="1124" t="s">
        <v>5388</v>
      </c>
      <c r="T382" s="1120" t="s">
        <v>3992</v>
      </c>
      <c r="U382" s="1120" t="s">
        <v>3992</v>
      </c>
      <c r="V382" s="1120" t="s">
        <v>3908</v>
      </c>
      <c r="W382" s="1120" t="s">
        <v>5389</v>
      </c>
      <c r="X382" s="1120" t="s">
        <v>5390</v>
      </c>
      <c r="Y382" s="1121">
        <v>98400</v>
      </c>
      <c r="Z382" s="1124" t="s">
        <v>526</v>
      </c>
      <c r="AA382" s="1118" t="s">
        <v>4705</v>
      </c>
    </row>
    <row r="383" spans="1:27" ht="51">
      <c r="A383" s="314" t="s">
        <v>2988</v>
      </c>
      <c r="B383" s="1196" t="s">
        <v>5386</v>
      </c>
      <c r="C383" s="1115">
        <v>4221002638</v>
      </c>
      <c r="D383" s="1140" t="s">
        <v>4488</v>
      </c>
      <c r="E383" s="1118" t="s">
        <v>5391</v>
      </c>
      <c r="F383" s="1120" t="s">
        <v>4045</v>
      </c>
      <c r="G383" s="1120" t="s">
        <v>795</v>
      </c>
      <c r="H383" s="1120" t="s">
        <v>5392</v>
      </c>
      <c r="I383" s="1118" t="s">
        <v>5393</v>
      </c>
      <c r="J383" s="1197">
        <v>1</v>
      </c>
      <c r="K383" s="1197">
        <v>1</v>
      </c>
      <c r="L383" s="1197">
        <v>0</v>
      </c>
      <c r="M383" s="1121">
        <v>255783.77</v>
      </c>
      <c r="N383" s="1122">
        <v>255783.77</v>
      </c>
      <c r="O383" s="1133">
        <v>0</v>
      </c>
      <c r="P383" s="1189">
        <v>0</v>
      </c>
      <c r="Q383" s="1118" t="s">
        <v>5394</v>
      </c>
      <c r="R383" s="1124">
        <v>4217166136</v>
      </c>
      <c r="S383" s="1124" t="s">
        <v>5395</v>
      </c>
      <c r="T383" s="1120" t="s">
        <v>3992</v>
      </c>
      <c r="U383" s="1120" t="s">
        <v>3992</v>
      </c>
      <c r="V383" s="1120" t="s">
        <v>4149</v>
      </c>
      <c r="W383" s="1120" t="s">
        <v>4149</v>
      </c>
      <c r="X383" s="1120" t="s">
        <v>5396</v>
      </c>
      <c r="Y383" s="1121">
        <v>255783.77</v>
      </c>
      <c r="Z383" s="1118" t="s">
        <v>5394</v>
      </c>
      <c r="AA383" s="1124">
        <v>4217166136</v>
      </c>
    </row>
    <row r="384" spans="1:27" ht="51">
      <c r="A384" s="314" t="s">
        <v>2989</v>
      </c>
      <c r="B384" s="1115" t="s">
        <v>5397</v>
      </c>
      <c r="C384" s="1115">
        <v>4221002701</v>
      </c>
      <c r="D384" s="1200" t="s">
        <v>4472</v>
      </c>
      <c r="E384" s="1201" t="s">
        <v>5398</v>
      </c>
      <c r="F384" s="1120" t="s">
        <v>4003</v>
      </c>
      <c r="G384" s="1120" t="s">
        <v>797</v>
      </c>
      <c r="H384" s="1120" t="s">
        <v>5399</v>
      </c>
      <c r="I384" s="1118" t="s">
        <v>5400</v>
      </c>
      <c r="J384" s="1197">
        <v>1</v>
      </c>
      <c r="K384" s="1197">
        <v>1</v>
      </c>
      <c r="L384" s="1197">
        <v>0</v>
      </c>
      <c r="M384" s="1121">
        <v>8000</v>
      </c>
      <c r="N384" s="1122">
        <v>8000</v>
      </c>
      <c r="O384" s="1198">
        <v>0</v>
      </c>
      <c r="P384" s="1199">
        <v>0</v>
      </c>
      <c r="Q384" s="1202" t="s">
        <v>5401</v>
      </c>
      <c r="R384" s="1202">
        <v>7707049388</v>
      </c>
      <c r="S384" s="1202" t="s">
        <v>5402</v>
      </c>
      <c r="T384" s="139" t="s">
        <v>3992</v>
      </c>
      <c r="U384" s="1120" t="s">
        <v>3992</v>
      </c>
      <c r="V384" s="1120" t="s">
        <v>2629</v>
      </c>
      <c r="W384" s="1120" t="s">
        <v>3884</v>
      </c>
      <c r="X384" s="1120" t="s">
        <v>5403</v>
      </c>
      <c r="Y384" s="1121">
        <v>8000</v>
      </c>
      <c r="Z384" s="1202" t="s">
        <v>5401</v>
      </c>
      <c r="AA384" s="1202">
        <v>7707049388</v>
      </c>
    </row>
    <row r="385" spans="1:27" ht="51">
      <c r="A385" s="314" t="s">
        <v>2990</v>
      </c>
      <c r="B385" s="1115" t="s">
        <v>5397</v>
      </c>
      <c r="C385" s="1115">
        <v>4221002701</v>
      </c>
      <c r="D385" s="1200" t="s">
        <v>4472</v>
      </c>
      <c r="E385" s="1118" t="s">
        <v>5404</v>
      </c>
      <c r="F385" s="1120" t="s">
        <v>4003</v>
      </c>
      <c r="G385" s="1120" t="s">
        <v>797</v>
      </c>
      <c r="H385" s="1120" t="s">
        <v>5405</v>
      </c>
      <c r="I385" s="1118" t="s">
        <v>5406</v>
      </c>
      <c r="J385" s="1197">
        <v>1</v>
      </c>
      <c r="K385" s="1197">
        <v>1</v>
      </c>
      <c r="L385" s="1197">
        <v>0</v>
      </c>
      <c r="M385" s="1121">
        <v>24000</v>
      </c>
      <c r="N385" s="1122">
        <v>24000</v>
      </c>
      <c r="O385" s="1198">
        <v>0</v>
      </c>
      <c r="P385" s="1199">
        <v>0</v>
      </c>
      <c r="Q385" s="1202" t="s">
        <v>5401</v>
      </c>
      <c r="R385" s="1202">
        <v>7707049388</v>
      </c>
      <c r="S385" s="1202" t="s">
        <v>5402</v>
      </c>
      <c r="T385" s="139" t="s">
        <v>3992</v>
      </c>
      <c r="U385" s="1120" t="s">
        <v>3992</v>
      </c>
      <c r="V385" s="1120" t="s">
        <v>3850</v>
      </c>
      <c r="W385" s="1120" t="s">
        <v>3850</v>
      </c>
      <c r="X385" s="1120" t="s">
        <v>5407</v>
      </c>
      <c r="Y385" s="1121">
        <v>24000</v>
      </c>
      <c r="Z385" s="1202" t="s">
        <v>5401</v>
      </c>
      <c r="AA385" s="1202">
        <v>7707049388</v>
      </c>
    </row>
    <row r="386" spans="1:27" ht="51">
      <c r="A386" s="314" t="s">
        <v>2991</v>
      </c>
      <c r="B386" s="1115" t="s">
        <v>5397</v>
      </c>
      <c r="C386" s="1115">
        <v>4221002701</v>
      </c>
      <c r="D386" s="1140" t="s">
        <v>4488</v>
      </c>
      <c r="E386" s="1118" t="s">
        <v>5391</v>
      </c>
      <c r="F386" s="1120" t="s">
        <v>4045</v>
      </c>
      <c r="G386" s="1120" t="s">
        <v>795</v>
      </c>
      <c r="H386" s="1120" t="s">
        <v>5408</v>
      </c>
      <c r="I386" s="1118" t="s">
        <v>5409</v>
      </c>
      <c r="J386" s="1197">
        <v>1</v>
      </c>
      <c r="K386" s="1197">
        <v>1</v>
      </c>
      <c r="L386" s="1197">
        <v>0</v>
      </c>
      <c r="M386" s="1121">
        <v>59019.62</v>
      </c>
      <c r="N386" s="1122">
        <v>59019.62</v>
      </c>
      <c r="O386" s="1198">
        <v>0</v>
      </c>
      <c r="P386" s="1199">
        <v>0</v>
      </c>
      <c r="Q386" s="1118" t="s">
        <v>5394</v>
      </c>
      <c r="R386" s="1124">
        <v>4217166136</v>
      </c>
      <c r="S386" s="1124" t="s">
        <v>5395</v>
      </c>
      <c r="T386" s="1120" t="s">
        <v>3992</v>
      </c>
      <c r="U386" s="1120" t="s">
        <v>3992</v>
      </c>
      <c r="V386" s="1120" t="s">
        <v>4149</v>
      </c>
      <c r="W386" s="1120" t="s">
        <v>4149</v>
      </c>
      <c r="X386" s="1120" t="s">
        <v>5410</v>
      </c>
      <c r="Y386" s="1121">
        <v>59019.62</v>
      </c>
      <c r="Z386" s="1118" t="s">
        <v>5394</v>
      </c>
      <c r="AA386" s="1124">
        <v>4217166136</v>
      </c>
    </row>
    <row r="387" spans="1:27" ht="51">
      <c r="A387" s="314" t="s">
        <v>2992</v>
      </c>
      <c r="B387" s="1115" t="s">
        <v>5411</v>
      </c>
      <c r="C387" s="1115">
        <v>4219004236</v>
      </c>
      <c r="D387" s="1140" t="s">
        <v>4488</v>
      </c>
      <c r="E387" s="1118" t="s">
        <v>5391</v>
      </c>
      <c r="F387" s="1120" t="s">
        <v>4012</v>
      </c>
      <c r="G387" s="1120" t="s">
        <v>797</v>
      </c>
      <c r="H387" s="1120" t="s">
        <v>5412</v>
      </c>
      <c r="I387" s="1118" t="s">
        <v>5413</v>
      </c>
      <c r="J387" s="1197">
        <v>1</v>
      </c>
      <c r="K387" s="1197">
        <v>1</v>
      </c>
      <c r="L387" s="1197">
        <v>0</v>
      </c>
      <c r="M387" s="1121">
        <v>60329.84</v>
      </c>
      <c r="N387" s="1122">
        <v>60329.84</v>
      </c>
      <c r="O387" s="1198">
        <v>0</v>
      </c>
      <c r="P387" s="1199">
        <v>0</v>
      </c>
      <c r="Q387" s="1118" t="s">
        <v>5394</v>
      </c>
      <c r="R387" s="1124">
        <v>4217166136</v>
      </c>
      <c r="S387" s="1124" t="s">
        <v>5395</v>
      </c>
      <c r="T387" s="1120" t="s">
        <v>3992</v>
      </c>
      <c r="U387" s="1120" t="s">
        <v>3992</v>
      </c>
      <c r="V387" s="1120" t="s">
        <v>4149</v>
      </c>
      <c r="W387" s="1120" t="s">
        <v>4149</v>
      </c>
      <c r="X387" s="1120" t="s">
        <v>5414</v>
      </c>
      <c r="Y387" s="1121">
        <v>60329.84</v>
      </c>
      <c r="Z387" s="1118" t="s">
        <v>5394</v>
      </c>
      <c r="AA387" s="1124">
        <v>4217166136</v>
      </c>
    </row>
    <row r="388" spans="1:27" ht="38.25">
      <c r="A388" s="314" t="s">
        <v>2993</v>
      </c>
      <c r="B388" s="1115" t="s">
        <v>5415</v>
      </c>
      <c r="C388" s="1115">
        <v>4219004290</v>
      </c>
      <c r="D388" s="1118" t="s">
        <v>5382</v>
      </c>
      <c r="E388" s="1118" t="s">
        <v>5387</v>
      </c>
      <c r="F388" s="1120" t="s">
        <v>796</v>
      </c>
      <c r="G388" s="1120" t="s">
        <v>3992</v>
      </c>
      <c r="H388" s="1120" t="s">
        <v>3992</v>
      </c>
      <c r="I388" s="1120" t="s">
        <v>530</v>
      </c>
      <c r="J388" s="1197">
        <v>1</v>
      </c>
      <c r="K388" s="1197">
        <v>1</v>
      </c>
      <c r="L388" s="1197">
        <v>0</v>
      </c>
      <c r="M388" s="1121">
        <v>74400</v>
      </c>
      <c r="N388" s="1122">
        <v>74400</v>
      </c>
      <c r="O388" s="1198">
        <v>0</v>
      </c>
      <c r="P388" s="1199">
        <v>0</v>
      </c>
      <c r="Q388" s="1124" t="s">
        <v>526</v>
      </c>
      <c r="R388" s="1118" t="s">
        <v>4705</v>
      </c>
      <c r="S388" s="1124" t="s">
        <v>5388</v>
      </c>
      <c r="T388" s="1120" t="s">
        <v>3992</v>
      </c>
      <c r="U388" s="1120" t="s">
        <v>3992</v>
      </c>
      <c r="V388" s="1120" t="s">
        <v>2629</v>
      </c>
      <c r="W388" s="1120" t="s">
        <v>4104</v>
      </c>
      <c r="X388" s="1120" t="s">
        <v>5416</v>
      </c>
      <c r="Y388" s="1121">
        <v>74400</v>
      </c>
      <c r="Z388" s="1124" t="s">
        <v>526</v>
      </c>
      <c r="AA388" s="1118" t="s">
        <v>4705</v>
      </c>
    </row>
    <row r="389" spans="1:27" ht="51">
      <c r="A389" s="314" t="s">
        <v>2994</v>
      </c>
      <c r="B389" s="1115" t="s">
        <v>5415</v>
      </c>
      <c r="C389" s="1115">
        <v>4219004290</v>
      </c>
      <c r="D389" s="1140" t="s">
        <v>4488</v>
      </c>
      <c r="E389" s="1201" t="s">
        <v>5417</v>
      </c>
      <c r="F389" s="1120" t="s">
        <v>787</v>
      </c>
      <c r="G389" s="1120" t="s">
        <v>795</v>
      </c>
      <c r="H389" s="1120" t="s">
        <v>5418</v>
      </c>
      <c r="I389" s="1118" t="s">
        <v>4457</v>
      </c>
      <c r="J389" s="1197">
        <v>1</v>
      </c>
      <c r="K389" s="1197">
        <v>1</v>
      </c>
      <c r="L389" s="1197">
        <v>0</v>
      </c>
      <c r="M389" s="1121">
        <v>14342.31</v>
      </c>
      <c r="N389" s="1122">
        <v>14342.31</v>
      </c>
      <c r="O389" s="1198">
        <v>0</v>
      </c>
      <c r="P389" s="1199">
        <v>0</v>
      </c>
      <c r="Q389" s="1118" t="s">
        <v>5394</v>
      </c>
      <c r="R389" s="1124">
        <v>4217166136</v>
      </c>
      <c r="S389" s="1124" t="s">
        <v>5395</v>
      </c>
      <c r="T389" s="1120" t="s">
        <v>3992</v>
      </c>
      <c r="U389" s="1120" t="s">
        <v>3992</v>
      </c>
      <c r="V389" s="1120" t="s">
        <v>4149</v>
      </c>
      <c r="W389" s="1120" t="s">
        <v>4149</v>
      </c>
      <c r="X389" s="1120" t="s">
        <v>5419</v>
      </c>
      <c r="Y389" s="1121">
        <v>14342.31</v>
      </c>
      <c r="Z389" s="1118" t="s">
        <v>5394</v>
      </c>
      <c r="AA389" s="1124">
        <v>4217166136</v>
      </c>
    </row>
    <row r="390" spans="1:27" ht="51">
      <c r="A390" s="314" t="s">
        <v>2995</v>
      </c>
      <c r="B390" s="1115" t="s">
        <v>5415</v>
      </c>
      <c r="C390" s="1115">
        <v>4219004290</v>
      </c>
      <c r="D390" s="1140" t="s">
        <v>4488</v>
      </c>
      <c r="E390" s="1118" t="s">
        <v>5420</v>
      </c>
      <c r="F390" s="1120" t="s">
        <v>787</v>
      </c>
      <c r="G390" s="1120" t="s">
        <v>795</v>
      </c>
      <c r="H390" s="1120" t="s">
        <v>5421</v>
      </c>
      <c r="I390" s="1120" t="s">
        <v>5422</v>
      </c>
      <c r="J390" s="1197">
        <v>1</v>
      </c>
      <c r="K390" s="1197">
        <v>1</v>
      </c>
      <c r="L390" s="1197">
        <v>0</v>
      </c>
      <c r="M390" s="1121">
        <v>42408.160000000003</v>
      </c>
      <c r="N390" s="1122">
        <v>42408.160000000003</v>
      </c>
      <c r="O390" s="1198">
        <v>0</v>
      </c>
      <c r="P390" s="1199">
        <v>0</v>
      </c>
      <c r="Q390" s="1118" t="s">
        <v>4057</v>
      </c>
      <c r="R390" s="1124">
        <v>4217146362</v>
      </c>
      <c r="S390" s="1118" t="s">
        <v>5423</v>
      </c>
      <c r="T390" s="1120" t="s">
        <v>3992</v>
      </c>
      <c r="U390" s="1120" t="s">
        <v>3992</v>
      </c>
      <c r="V390" s="1120" t="s">
        <v>3931</v>
      </c>
      <c r="W390" s="1120" t="s">
        <v>3931</v>
      </c>
      <c r="X390" s="1120" t="s">
        <v>5424</v>
      </c>
      <c r="Y390" s="1121">
        <v>42408.160000000003</v>
      </c>
      <c r="Z390" s="1118" t="s">
        <v>4057</v>
      </c>
      <c r="AA390" s="1124">
        <v>4217146362</v>
      </c>
    </row>
    <row r="391" spans="1:27" ht="38.25">
      <c r="A391" s="314" t="s">
        <v>2996</v>
      </c>
      <c r="B391" s="1115" t="s">
        <v>5425</v>
      </c>
      <c r="C391" s="1115">
        <v>4219004300</v>
      </c>
      <c r="D391" s="1118" t="s">
        <v>5382</v>
      </c>
      <c r="E391" s="1118" t="s">
        <v>5387</v>
      </c>
      <c r="F391" s="1120" t="s">
        <v>5426</v>
      </c>
      <c r="G391" s="1120" t="s">
        <v>3992</v>
      </c>
      <c r="H391" s="1120" t="s">
        <v>3992</v>
      </c>
      <c r="I391" s="1120" t="s">
        <v>530</v>
      </c>
      <c r="J391" s="1197">
        <v>1</v>
      </c>
      <c r="K391" s="1197">
        <v>1</v>
      </c>
      <c r="L391" s="1197">
        <v>0</v>
      </c>
      <c r="M391" s="1121">
        <v>66000</v>
      </c>
      <c r="N391" s="1122">
        <v>66000</v>
      </c>
      <c r="O391" s="1198">
        <v>0</v>
      </c>
      <c r="P391" s="1199">
        <v>0</v>
      </c>
      <c r="Q391" s="1124" t="s">
        <v>526</v>
      </c>
      <c r="R391" s="1118" t="s">
        <v>4705</v>
      </c>
      <c r="S391" s="1124" t="s">
        <v>5388</v>
      </c>
      <c r="T391" s="1120" t="s">
        <v>3992</v>
      </c>
      <c r="U391" s="1120" t="s">
        <v>3992</v>
      </c>
      <c r="V391" s="1120" t="s">
        <v>2629</v>
      </c>
      <c r="W391" s="1120" t="s">
        <v>4104</v>
      </c>
      <c r="X391" s="1120" t="s">
        <v>5427</v>
      </c>
      <c r="Y391" s="1121">
        <v>66000</v>
      </c>
      <c r="Z391" s="1124" t="s">
        <v>526</v>
      </c>
      <c r="AA391" s="1118" t="s">
        <v>4705</v>
      </c>
    </row>
    <row r="392" spans="1:27" ht="51">
      <c r="A392" s="314" t="s">
        <v>2997</v>
      </c>
      <c r="B392" s="1115" t="s">
        <v>5425</v>
      </c>
      <c r="C392" s="1115">
        <v>4219004300</v>
      </c>
      <c r="D392" s="1140" t="s">
        <v>4488</v>
      </c>
      <c r="E392" s="1118" t="s">
        <v>5391</v>
      </c>
      <c r="F392" s="1120" t="s">
        <v>787</v>
      </c>
      <c r="G392" s="1120" t="s">
        <v>5428</v>
      </c>
      <c r="H392" s="1120" t="s">
        <v>5429</v>
      </c>
      <c r="I392" s="1118" t="s">
        <v>5409</v>
      </c>
      <c r="J392" s="1197">
        <v>1</v>
      </c>
      <c r="K392" s="1197">
        <v>1</v>
      </c>
      <c r="L392" s="1197">
        <v>0</v>
      </c>
      <c r="M392" s="1121">
        <v>183679.44</v>
      </c>
      <c r="N392" s="1122">
        <v>183679.44</v>
      </c>
      <c r="O392" s="1198">
        <v>0</v>
      </c>
      <c r="P392" s="1199">
        <v>0</v>
      </c>
      <c r="Q392" s="1118" t="s">
        <v>5394</v>
      </c>
      <c r="R392" s="1124">
        <v>4217166136</v>
      </c>
      <c r="S392" s="1124" t="s">
        <v>5395</v>
      </c>
      <c r="T392" s="1120" t="s">
        <v>3992</v>
      </c>
      <c r="U392" s="1120" t="s">
        <v>3992</v>
      </c>
      <c r="V392" s="1120" t="s">
        <v>4149</v>
      </c>
      <c r="W392" s="1120" t="s">
        <v>4149</v>
      </c>
      <c r="X392" s="1120" t="s">
        <v>5430</v>
      </c>
      <c r="Y392" s="1121">
        <v>183679.44</v>
      </c>
      <c r="Z392" s="1118" t="s">
        <v>5394</v>
      </c>
      <c r="AA392" s="1124">
        <v>4217166136</v>
      </c>
    </row>
    <row r="393" spans="1:27" ht="51">
      <c r="A393" s="314" t="s">
        <v>2998</v>
      </c>
      <c r="B393" s="627" t="s">
        <v>5431</v>
      </c>
      <c r="C393" s="1203">
        <v>4221002691</v>
      </c>
      <c r="D393" s="1200" t="s">
        <v>4472</v>
      </c>
      <c r="E393" s="1118" t="s">
        <v>5404</v>
      </c>
      <c r="F393" s="1120" t="s">
        <v>4003</v>
      </c>
      <c r="G393" s="1120" t="s">
        <v>797</v>
      </c>
      <c r="H393" s="1120" t="s">
        <v>5432</v>
      </c>
      <c r="I393" s="1118" t="s">
        <v>5406</v>
      </c>
      <c r="J393" s="1197">
        <v>1</v>
      </c>
      <c r="K393" s="1197">
        <v>1</v>
      </c>
      <c r="L393" s="1197">
        <v>0</v>
      </c>
      <c r="M393" s="1121">
        <v>24000</v>
      </c>
      <c r="N393" s="1122">
        <v>24000</v>
      </c>
      <c r="O393" s="1198">
        <v>0</v>
      </c>
      <c r="P393" s="1199">
        <v>0</v>
      </c>
      <c r="Q393" s="1202" t="s">
        <v>5401</v>
      </c>
      <c r="R393" s="1202">
        <v>7707049388</v>
      </c>
      <c r="S393" s="1202" t="s">
        <v>5402</v>
      </c>
      <c r="T393" s="139" t="s">
        <v>3992</v>
      </c>
      <c r="U393" s="1120" t="s">
        <v>3992</v>
      </c>
      <c r="V393" s="1120" t="s">
        <v>3850</v>
      </c>
      <c r="W393" s="1120" t="s">
        <v>4390</v>
      </c>
      <c r="X393" s="1120" t="s">
        <v>5433</v>
      </c>
      <c r="Y393" s="1121">
        <v>24000</v>
      </c>
      <c r="Z393" s="1202" t="s">
        <v>5401</v>
      </c>
      <c r="AA393" s="1202">
        <v>7707049388</v>
      </c>
    </row>
    <row r="394" spans="1:27" ht="51">
      <c r="A394" s="314" t="s">
        <v>2999</v>
      </c>
      <c r="B394" s="627" t="s">
        <v>5431</v>
      </c>
      <c r="C394" s="1203">
        <v>4221002691</v>
      </c>
      <c r="D394" s="1200" t="s">
        <v>4472</v>
      </c>
      <c r="E394" s="1201" t="s">
        <v>5398</v>
      </c>
      <c r="F394" s="1120" t="s">
        <v>4003</v>
      </c>
      <c r="G394" s="1120" t="s">
        <v>797</v>
      </c>
      <c r="H394" s="1120" t="s">
        <v>5434</v>
      </c>
      <c r="I394" s="1118" t="s">
        <v>5400</v>
      </c>
      <c r="J394" s="1197">
        <v>1</v>
      </c>
      <c r="K394" s="1197">
        <v>1</v>
      </c>
      <c r="L394" s="1197">
        <v>0</v>
      </c>
      <c r="M394" s="1121">
        <v>8000</v>
      </c>
      <c r="N394" s="1122">
        <v>8000</v>
      </c>
      <c r="O394" s="1198">
        <v>0</v>
      </c>
      <c r="P394" s="1199">
        <v>0</v>
      </c>
      <c r="Q394" s="1202" t="s">
        <v>5401</v>
      </c>
      <c r="R394" s="1202">
        <v>7707049388</v>
      </c>
      <c r="S394" s="1202" t="s">
        <v>5402</v>
      </c>
      <c r="T394" s="139" t="s">
        <v>3992</v>
      </c>
      <c r="U394" s="1120" t="s">
        <v>3992</v>
      </c>
      <c r="V394" s="1120" t="s">
        <v>3850</v>
      </c>
      <c r="W394" s="1120" t="s">
        <v>4390</v>
      </c>
      <c r="X394" s="1120" t="s">
        <v>5435</v>
      </c>
      <c r="Y394" s="1121">
        <v>8000</v>
      </c>
      <c r="Z394" s="1202" t="s">
        <v>5401</v>
      </c>
      <c r="AA394" s="1202">
        <v>7707049388</v>
      </c>
    </row>
    <row r="395" spans="1:27" ht="51">
      <c r="A395" s="314" t="s">
        <v>3000</v>
      </c>
      <c r="B395" s="627" t="s">
        <v>5431</v>
      </c>
      <c r="C395" s="1203">
        <v>4221002691</v>
      </c>
      <c r="D395" s="1200" t="s">
        <v>4472</v>
      </c>
      <c r="E395" s="1201" t="s">
        <v>5398</v>
      </c>
      <c r="F395" s="1120" t="s">
        <v>4012</v>
      </c>
      <c r="G395" s="1120" t="s">
        <v>797</v>
      </c>
      <c r="H395" s="1120" t="s">
        <v>5434</v>
      </c>
      <c r="I395" s="1118" t="s">
        <v>5400</v>
      </c>
      <c r="J395" s="1197">
        <v>1</v>
      </c>
      <c r="K395" s="1197">
        <v>1</v>
      </c>
      <c r="L395" s="1197">
        <v>0</v>
      </c>
      <c r="M395" s="1121">
        <v>8000</v>
      </c>
      <c r="N395" s="1122">
        <v>8000</v>
      </c>
      <c r="O395" s="1198">
        <v>0</v>
      </c>
      <c r="P395" s="1199">
        <v>0</v>
      </c>
      <c r="Q395" s="1202" t="s">
        <v>5401</v>
      </c>
      <c r="R395" s="1202">
        <v>7707049388</v>
      </c>
      <c r="S395" s="1202" t="s">
        <v>5402</v>
      </c>
      <c r="T395" s="139" t="s">
        <v>3992</v>
      </c>
      <c r="U395" s="1120" t="s">
        <v>3992</v>
      </c>
      <c r="V395" s="1120" t="s">
        <v>3850</v>
      </c>
      <c r="W395" s="1120" t="s">
        <v>4390</v>
      </c>
      <c r="X395" s="1120" t="s">
        <v>5436</v>
      </c>
      <c r="Y395" s="1121">
        <v>8000</v>
      </c>
      <c r="Z395" s="1202" t="s">
        <v>5401</v>
      </c>
      <c r="AA395" s="1202">
        <v>7707049388</v>
      </c>
    </row>
    <row r="396" spans="1:27" ht="51">
      <c r="A396" s="314" t="s">
        <v>3001</v>
      </c>
      <c r="B396" s="627" t="s">
        <v>5431</v>
      </c>
      <c r="C396" s="1203">
        <v>4221002691</v>
      </c>
      <c r="D396" s="1140" t="s">
        <v>4488</v>
      </c>
      <c r="E396" s="1118" t="s">
        <v>5391</v>
      </c>
      <c r="F396" s="1120" t="s">
        <v>4045</v>
      </c>
      <c r="G396" s="1120" t="s">
        <v>795</v>
      </c>
      <c r="H396" s="1120" t="s">
        <v>5437</v>
      </c>
      <c r="I396" s="1118" t="s">
        <v>5409</v>
      </c>
      <c r="J396" s="1197">
        <v>1</v>
      </c>
      <c r="K396" s="1197">
        <v>1</v>
      </c>
      <c r="L396" s="1197">
        <v>0</v>
      </c>
      <c r="M396" s="1121">
        <v>72059.009999999995</v>
      </c>
      <c r="N396" s="1122">
        <v>72059.009999999995</v>
      </c>
      <c r="O396" s="1198">
        <v>0</v>
      </c>
      <c r="P396" s="1199">
        <v>0</v>
      </c>
      <c r="Q396" s="1118" t="s">
        <v>5394</v>
      </c>
      <c r="R396" s="1124">
        <v>4217166136</v>
      </c>
      <c r="S396" s="1124" t="s">
        <v>5395</v>
      </c>
      <c r="T396" s="1120" t="s">
        <v>3992</v>
      </c>
      <c r="U396" s="1120" t="s">
        <v>3992</v>
      </c>
      <c r="V396" s="1120" t="s">
        <v>3931</v>
      </c>
      <c r="W396" s="1120" t="s">
        <v>3931</v>
      </c>
      <c r="X396" s="1120" t="s">
        <v>5438</v>
      </c>
      <c r="Y396" s="1121">
        <v>72059.009999999995</v>
      </c>
      <c r="Z396" s="1118" t="s">
        <v>5394</v>
      </c>
      <c r="AA396" s="1124">
        <v>4217166136</v>
      </c>
    </row>
    <row r="397" spans="1:27" ht="38.25">
      <c r="A397" s="314" t="s">
        <v>3002</v>
      </c>
      <c r="B397" s="1115" t="s">
        <v>5439</v>
      </c>
      <c r="C397" s="1115">
        <v>4219004187</v>
      </c>
      <c r="D397" s="1118" t="s">
        <v>5382</v>
      </c>
      <c r="E397" s="1118" t="s">
        <v>5387</v>
      </c>
      <c r="F397" s="1120" t="s">
        <v>796</v>
      </c>
      <c r="G397" s="1120" t="s">
        <v>3992</v>
      </c>
      <c r="H397" s="1120" t="s">
        <v>3992</v>
      </c>
      <c r="I397" s="1120" t="s">
        <v>530</v>
      </c>
      <c r="J397" s="1197">
        <v>1</v>
      </c>
      <c r="K397" s="1197">
        <v>1</v>
      </c>
      <c r="L397" s="1197">
        <v>0</v>
      </c>
      <c r="M397" s="1121">
        <v>155000</v>
      </c>
      <c r="N397" s="1122">
        <v>155000</v>
      </c>
      <c r="O397" s="1198">
        <v>0</v>
      </c>
      <c r="P397" s="1199">
        <v>0</v>
      </c>
      <c r="Q397" s="1124" t="s">
        <v>526</v>
      </c>
      <c r="R397" s="1118" t="s">
        <v>4705</v>
      </c>
      <c r="S397" s="1124" t="s">
        <v>5388</v>
      </c>
      <c r="T397" s="1120" t="s">
        <v>3992</v>
      </c>
      <c r="U397" s="1120" t="s">
        <v>3992</v>
      </c>
      <c r="V397" s="1120" t="s">
        <v>2629</v>
      </c>
      <c r="W397" s="1120" t="s">
        <v>4104</v>
      </c>
      <c r="X397" s="1120" t="s">
        <v>5440</v>
      </c>
      <c r="Y397" s="1121">
        <v>155000</v>
      </c>
      <c r="Z397" s="1124" t="s">
        <v>526</v>
      </c>
      <c r="AA397" s="1118" t="s">
        <v>4705</v>
      </c>
    </row>
    <row r="398" spans="1:27" ht="51">
      <c r="A398" s="314" t="s">
        <v>3003</v>
      </c>
      <c r="B398" s="1115" t="s">
        <v>5439</v>
      </c>
      <c r="C398" s="1115">
        <v>4219004187</v>
      </c>
      <c r="D398" s="1140" t="s">
        <v>4488</v>
      </c>
      <c r="E398" s="1118" t="s">
        <v>5391</v>
      </c>
      <c r="F398" s="1120" t="s">
        <v>4012</v>
      </c>
      <c r="G398" s="1120" t="s">
        <v>797</v>
      </c>
      <c r="H398" s="1120" t="s">
        <v>5441</v>
      </c>
      <c r="I398" s="1118" t="s">
        <v>5409</v>
      </c>
      <c r="J398" s="1197">
        <v>1</v>
      </c>
      <c r="K398" s="1197">
        <v>1</v>
      </c>
      <c r="L398" s="1197">
        <v>0</v>
      </c>
      <c r="M398" s="1121">
        <v>79255.539999999994</v>
      </c>
      <c r="N398" s="1122">
        <v>79255.539999999994</v>
      </c>
      <c r="O398" s="1198">
        <v>0</v>
      </c>
      <c r="P398" s="1199">
        <v>0</v>
      </c>
      <c r="Q398" s="1118" t="s">
        <v>5394</v>
      </c>
      <c r="R398" s="1124">
        <v>4217166136</v>
      </c>
      <c r="S398" s="1124" t="s">
        <v>5395</v>
      </c>
      <c r="T398" s="1120" t="s">
        <v>3992</v>
      </c>
      <c r="U398" s="1120" t="s">
        <v>3992</v>
      </c>
      <c r="V398" s="1120" t="s">
        <v>3931</v>
      </c>
      <c r="W398" s="1120" t="s">
        <v>3931</v>
      </c>
      <c r="X398" s="1120" t="s">
        <v>5442</v>
      </c>
      <c r="Y398" s="1121">
        <v>79255.539999999994</v>
      </c>
      <c r="Z398" s="1118" t="s">
        <v>5394</v>
      </c>
      <c r="AA398" s="1124">
        <v>4217166136</v>
      </c>
    </row>
    <row r="399" spans="1:27" ht="51">
      <c r="A399" s="314" t="s">
        <v>3004</v>
      </c>
      <c r="B399" s="1115" t="s">
        <v>5443</v>
      </c>
      <c r="C399" s="1115">
        <v>4219004155</v>
      </c>
      <c r="D399" s="1140" t="s">
        <v>4488</v>
      </c>
      <c r="E399" s="1118" t="s">
        <v>5391</v>
      </c>
      <c r="F399" s="1120" t="s">
        <v>787</v>
      </c>
      <c r="G399" s="1120" t="s">
        <v>5428</v>
      </c>
      <c r="H399" s="1120" t="s">
        <v>5444</v>
      </c>
      <c r="I399" s="1118" t="s">
        <v>5409</v>
      </c>
      <c r="J399" s="1197">
        <v>1</v>
      </c>
      <c r="K399" s="1197">
        <v>1</v>
      </c>
      <c r="L399" s="1197">
        <v>0</v>
      </c>
      <c r="M399" s="1121">
        <v>90576.98</v>
      </c>
      <c r="N399" s="1122">
        <v>90576.98</v>
      </c>
      <c r="O399" s="1198">
        <v>0</v>
      </c>
      <c r="P399" s="1199">
        <v>0</v>
      </c>
      <c r="Q399" s="1118" t="s">
        <v>5394</v>
      </c>
      <c r="R399" s="1124">
        <v>4217166136</v>
      </c>
      <c r="S399" s="1124" t="s">
        <v>5395</v>
      </c>
      <c r="T399" s="1120" t="s">
        <v>3992</v>
      </c>
      <c r="U399" s="1120" t="s">
        <v>3992</v>
      </c>
      <c r="V399" s="1120" t="s">
        <v>4377</v>
      </c>
      <c r="W399" s="1120" t="s">
        <v>4422</v>
      </c>
      <c r="X399" s="1120" t="s">
        <v>5445</v>
      </c>
      <c r="Y399" s="1121">
        <v>90576.98</v>
      </c>
      <c r="Z399" s="1118" t="s">
        <v>5394</v>
      </c>
      <c r="AA399" s="1124">
        <v>4217166136</v>
      </c>
    </row>
    <row r="400" spans="1:27" ht="51">
      <c r="A400" s="314" t="s">
        <v>3005</v>
      </c>
      <c r="B400" s="1115" t="s">
        <v>5443</v>
      </c>
      <c r="C400" s="1115">
        <v>4219004155</v>
      </c>
      <c r="D400" s="1140" t="s">
        <v>4488</v>
      </c>
      <c r="E400" s="1118" t="s">
        <v>5391</v>
      </c>
      <c r="F400" s="1120" t="s">
        <v>4012</v>
      </c>
      <c r="G400" s="1120" t="s">
        <v>797</v>
      </c>
      <c r="H400" s="1120" t="s">
        <v>5446</v>
      </c>
      <c r="I400" s="1118" t="s">
        <v>5409</v>
      </c>
      <c r="J400" s="1197">
        <v>1</v>
      </c>
      <c r="K400" s="1197">
        <v>1</v>
      </c>
      <c r="L400" s="1197">
        <v>0</v>
      </c>
      <c r="M400" s="1121">
        <v>690191.3</v>
      </c>
      <c r="N400" s="1122">
        <v>690191.3</v>
      </c>
      <c r="O400" s="1198">
        <v>0</v>
      </c>
      <c r="P400" s="1199">
        <v>0</v>
      </c>
      <c r="Q400" s="1118" t="s">
        <v>5394</v>
      </c>
      <c r="R400" s="1124">
        <v>4217166136</v>
      </c>
      <c r="S400" s="1124" t="s">
        <v>5395</v>
      </c>
      <c r="T400" s="1120" t="s">
        <v>3992</v>
      </c>
      <c r="U400" s="1120" t="s">
        <v>3992</v>
      </c>
      <c r="V400" s="1120" t="s">
        <v>3931</v>
      </c>
      <c r="W400" s="1120" t="s">
        <v>3931</v>
      </c>
      <c r="X400" s="1120" t="s">
        <v>5447</v>
      </c>
      <c r="Y400" s="1121">
        <v>690191.3</v>
      </c>
      <c r="Z400" s="1118" t="s">
        <v>5394</v>
      </c>
      <c r="AA400" s="1124">
        <v>4217166136</v>
      </c>
    </row>
    <row r="401" spans="1:27" ht="51">
      <c r="A401" s="314" t="s">
        <v>3006</v>
      </c>
      <c r="B401" s="1118" t="s">
        <v>5448</v>
      </c>
      <c r="C401" s="1115">
        <v>4219004194</v>
      </c>
      <c r="D401" s="1140" t="s">
        <v>4488</v>
      </c>
      <c r="E401" s="1118" t="s">
        <v>5391</v>
      </c>
      <c r="F401" s="1120" t="s">
        <v>4012</v>
      </c>
      <c r="G401" s="1120" t="s">
        <v>797</v>
      </c>
      <c r="H401" s="1120" t="s">
        <v>5449</v>
      </c>
      <c r="I401" s="1118" t="s">
        <v>5409</v>
      </c>
      <c r="J401" s="1197">
        <v>1</v>
      </c>
      <c r="K401" s="1197">
        <v>1</v>
      </c>
      <c r="L401" s="1197">
        <v>0</v>
      </c>
      <c r="M401" s="1121">
        <v>57410.93</v>
      </c>
      <c r="N401" s="1122">
        <v>57410.93</v>
      </c>
      <c r="O401" s="1198">
        <v>0</v>
      </c>
      <c r="P401" s="1199">
        <v>0</v>
      </c>
      <c r="Q401" s="1118" t="s">
        <v>5394</v>
      </c>
      <c r="R401" s="1124">
        <v>4217166136</v>
      </c>
      <c r="S401" s="1124" t="s">
        <v>5395</v>
      </c>
      <c r="T401" s="1120" t="s">
        <v>3992</v>
      </c>
      <c r="U401" s="1120" t="s">
        <v>3992</v>
      </c>
      <c r="V401" s="1120" t="s">
        <v>3931</v>
      </c>
      <c r="W401" s="1120" t="s">
        <v>3931</v>
      </c>
      <c r="X401" s="1120" t="s">
        <v>5450</v>
      </c>
      <c r="Y401" s="1121">
        <v>57410.93</v>
      </c>
      <c r="Z401" s="1118" t="s">
        <v>5394</v>
      </c>
      <c r="AA401" s="1124">
        <v>4217166136</v>
      </c>
    </row>
    <row r="402" spans="1:27" ht="51">
      <c r="A402" s="314" t="s">
        <v>3007</v>
      </c>
      <c r="B402" s="1118" t="s">
        <v>5451</v>
      </c>
      <c r="C402" s="1115">
        <v>4219004162</v>
      </c>
      <c r="D402" s="1200" t="s">
        <v>4472</v>
      </c>
      <c r="E402" s="1118" t="s">
        <v>5404</v>
      </c>
      <c r="F402" s="1120" t="s">
        <v>4012</v>
      </c>
      <c r="G402" s="1120" t="s">
        <v>797</v>
      </c>
      <c r="H402" s="1120" t="s">
        <v>5452</v>
      </c>
      <c r="I402" s="1118" t="s">
        <v>5406</v>
      </c>
      <c r="J402" s="1197">
        <v>1</v>
      </c>
      <c r="K402" s="1197">
        <v>1</v>
      </c>
      <c r="L402" s="1197">
        <v>0</v>
      </c>
      <c r="M402" s="1121">
        <v>28000</v>
      </c>
      <c r="N402" s="1122">
        <v>28000</v>
      </c>
      <c r="O402" s="1198">
        <v>0</v>
      </c>
      <c r="P402" s="1199">
        <v>0</v>
      </c>
      <c r="Q402" s="1202" t="s">
        <v>5401</v>
      </c>
      <c r="R402" s="1202">
        <v>7707049388</v>
      </c>
      <c r="S402" s="1202" t="s">
        <v>5402</v>
      </c>
      <c r="T402" s="139" t="s">
        <v>3992</v>
      </c>
      <c r="U402" s="1120" t="s">
        <v>3992</v>
      </c>
      <c r="V402" s="1120" t="s">
        <v>2629</v>
      </c>
      <c r="W402" s="1120" t="s">
        <v>2629</v>
      </c>
      <c r="X402" s="1120" t="s">
        <v>5453</v>
      </c>
      <c r="Y402" s="1121">
        <v>28000</v>
      </c>
      <c r="Z402" s="1202" t="s">
        <v>5401</v>
      </c>
      <c r="AA402" s="1202">
        <v>7707049388</v>
      </c>
    </row>
    <row r="403" spans="1:27" ht="51">
      <c r="A403" s="314" t="s">
        <v>3008</v>
      </c>
      <c r="B403" s="1115" t="s">
        <v>5454</v>
      </c>
      <c r="C403" s="1115">
        <v>4221003536</v>
      </c>
      <c r="D403" s="1200" t="s">
        <v>4472</v>
      </c>
      <c r="E403" s="1201" t="s">
        <v>5398</v>
      </c>
      <c r="F403" s="1120" t="s">
        <v>4003</v>
      </c>
      <c r="G403" s="1120" t="s">
        <v>797</v>
      </c>
      <c r="H403" s="1120" t="s">
        <v>5455</v>
      </c>
      <c r="I403" s="1118" t="s">
        <v>5400</v>
      </c>
      <c r="J403" s="1197">
        <v>1</v>
      </c>
      <c r="K403" s="1197">
        <v>1</v>
      </c>
      <c r="L403" s="1197">
        <v>0</v>
      </c>
      <c r="M403" s="1121">
        <v>8000</v>
      </c>
      <c r="N403" s="1122">
        <v>8000</v>
      </c>
      <c r="O403" s="1198">
        <v>0</v>
      </c>
      <c r="P403" s="1199">
        <v>0</v>
      </c>
      <c r="Q403" s="1202" t="s">
        <v>5401</v>
      </c>
      <c r="R403" s="1202">
        <v>7707049388</v>
      </c>
      <c r="S403" s="1202" t="s">
        <v>5402</v>
      </c>
      <c r="T403" s="139" t="s">
        <v>3992</v>
      </c>
      <c r="U403" s="1120" t="s">
        <v>3992</v>
      </c>
      <c r="V403" s="1120" t="s">
        <v>2629</v>
      </c>
      <c r="W403" s="1120" t="s">
        <v>3884</v>
      </c>
      <c r="X403" s="1120" t="s">
        <v>5456</v>
      </c>
      <c r="Y403" s="1121">
        <v>8000</v>
      </c>
      <c r="Z403" s="1202" t="s">
        <v>5401</v>
      </c>
      <c r="AA403" s="1202">
        <v>7707049388</v>
      </c>
    </row>
    <row r="404" spans="1:27" ht="51">
      <c r="A404" s="314" t="s">
        <v>3009</v>
      </c>
      <c r="B404" s="1115" t="s">
        <v>5454</v>
      </c>
      <c r="C404" s="1115">
        <v>4221003536</v>
      </c>
      <c r="D404" s="1140" t="s">
        <v>4488</v>
      </c>
      <c r="E404" s="1118" t="s">
        <v>5391</v>
      </c>
      <c r="F404" s="1120" t="s">
        <v>4045</v>
      </c>
      <c r="G404" s="1120" t="s">
        <v>795</v>
      </c>
      <c r="H404" s="1120" t="s">
        <v>5457</v>
      </c>
      <c r="I404" s="1118" t="s">
        <v>5409</v>
      </c>
      <c r="J404" s="1197">
        <v>1</v>
      </c>
      <c r="K404" s="1197">
        <v>1</v>
      </c>
      <c r="L404" s="1197">
        <v>0</v>
      </c>
      <c r="M404" s="1121">
        <v>213427.42</v>
      </c>
      <c r="N404" s="1122">
        <v>213427.42</v>
      </c>
      <c r="O404" s="1198">
        <v>0</v>
      </c>
      <c r="P404" s="1199">
        <v>0</v>
      </c>
      <c r="Q404" s="1118" t="s">
        <v>5394</v>
      </c>
      <c r="R404" s="1124">
        <v>4217166136</v>
      </c>
      <c r="S404" s="1124" t="s">
        <v>5395</v>
      </c>
      <c r="T404" s="1120" t="s">
        <v>3992</v>
      </c>
      <c r="U404" s="1120" t="s">
        <v>3992</v>
      </c>
      <c r="V404" s="1120" t="s">
        <v>3931</v>
      </c>
      <c r="W404" s="1120" t="s">
        <v>3931</v>
      </c>
      <c r="X404" s="1120" t="s">
        <v>5458</v>
      </c>
      <c r="Y404" s="1121">
        <v>213427.42</v>
      </c>
      <c r="Z404" s="1118" t="s">
        <v>5394</v>
      </c>
      <c r="AA404" s="1124">
        <v>4217166136</v>
      </c>
    </row>
    <row r="405" spans="1:27" ht="51">
      <c r="A405" s="314" t="s">
        <v>3010</v>
      </c>
      <c r="B405" s="1115" t="s">
        <v>4944</v>
      </c>
      <c r="C405" s="1115">
        <v>4219004268</v>
      </c>
      <c r="D405" s="1140" t="s">
        <v>4488</v>
      </c>
      <c r="E405" s="1118" t="s">
        <v>5391</v>
      </c>
      <c r="F405" s="1120" t="s">
        <v>787</v>
      </c>
      <c r="G405" s="1120" t="s">
        <v>5428</v>
      </c>
      <c r="H405" s="1120" t="s">
        <v>5459</v>
      </c>
      <c r="I405" s="1118" t="s">
        <v>5409</v>
      </c>
      <c r="J405" s="1197">
        <v>1</v>
      </c>
      <c r="K405" s="1197">
        <v>1</v>
      </c>
      <c r="L405" s="1197">
        <v>0</v>
      </c>
      <c r="M405" s="1121">
        <v>152087.37</v>
      </c>
      <c r="N405" s="1122">
        <v>152087.37</v>
      </c>
      <c r="O405" s="1198">
        <v>0</v>
      </c>
      <c r="P405" s="1199">
        <v>0</v>
      </c>
      <c r="Q405" s="1118" t="s">
        <v>5394</v>
      </c>
      <c r="R405" s="1124">
        <v>4217166136</v>
      </c>
      <c r="S405" s="1124" t="s">
        <v>5395</v>
      </c>
      <c r="T405" s="1120" t="s">
        <v>3992</v>
      </c>
      <c r="U405" s="1120" t="s">
        <v>3992</v>
      </c>
      <c r="V405" s="1120" t="s">
        <v>2629</v>
      </c>
      <c r="W405" s="1120" t="s">
        <v>4104</v>
      </c>
      <c r="X405" s="1120" t="s">
        <v>5460</v>
      </c>
      <c r="Y405" s="1121">
        <v>152087.37</v>
      </c>
      <c r="Z405" s="1118" t="s">
        <v>5394</v>
      </c>
      <c r="AA405" s="1124">
        <v>4217166136</v>
      </c>
    </row>
    <row r="406" spans="1:27" ht="51">
      <c r="A406" s="314" t="s">
        <v>3011</v>
      </c>
      <c r="B406" s="1115" t="s">
        <v>5461</v>
      </c>
      <c r="C406" s="1115">
        <v>4221002677</v>
      </c>
      <c r="D406" s="1200" t="s">
        <v>4472</v>
      </c>
      <c r="E406" s="1201" t="s">
        <v>5398</v>
      </c>
      <c r="F406" s="1120" t="s">
        <v>796</v>
      </c>
      <c r="G406" s="1120" t="s">
        <v>795</v>
      </c>
      <c r="H406" s="1120" t="s">
        <v>5462</v>
      </c>
      <c r="I406" s="1118" t="s">
        <v>5400</v>
      </c>
      <c r="J406" s="1197">
        <v>1</v>
      </c>
      <c r="K406" s="1197">
        <v>1</v>
      </c>
      <c r="L406" s="1197">
        <v>0</v>
      </c>
      <c r="M406" s="1121">
        <v>12000</v>
      </c>
      <c r="N406" s="1122">
        <v>12000</v>
      </c>
      <c r="O406" s="1198">
        <v>0</v>
      </c>
      <c r="P406" s="1199">
        <v>0</v>
      </c>
      <c r="Q406" s="1202" t="s">
        <v>5401</v>
      </c>
      <c r="R406" s="1202">
        <v>7707049388</v>
      </c>
      <c r="S406" s="1202" t="s">
        <v>5402</v>
      </c>
      <c r="T406" s="139" t="s">
        <v>3992</v>
      </c>
      <c r="U406" s="1120" t="s">
        <v>3992</v>
      </c>
      <c r="V406" s="1120" t="s">
        <v>3850</v>
      </c>
      <c r="W406" s="1120" t="s">
        <v>3850</v>
      </c>
      <c r="X406" s="1120" t="s">
        <v>5463</v>
      </c>
      <c r="Y406" s="1121">
        <v>12000</v>
      </c>
      <c r="Z406" s="1202" t="s">
        <v>5401</v>
      </c>
      <c r="AA406" s="1202">
        <v>7707049388</v>
      </c>
    </row>
    <row r="407" spans="1:27" ht="51">
      <c r="A407" s="314" t="s">
        <v>3012</v>
      </c>
      <c r="B407" s="1115" t="s">
        <v>5461</v>
      </c>
      <c r="C407" s="1115">
        <v>4221002677</v>
      </c>
      <c r="D407" s="1140" t="s">
        <v>4488</v>
      </c>
      <c r="E407" s="1118" t="s">
        <v>5391</v>
      </c>
      <c r="F407" s="1120" t="s">
        <v>4045</v>
      </c>
      <c r="G407" s="1120" t="s">
        <v>795</v>
      </c>
      <c r="H407" s="1120" t="s">
        <v>5464</v>
      </c>
      <c r="I407" s="1118" t="s">
        <v>5409</v>
      </c>
      <c r="J407" s="1197">
        <v>1</v>
      </c>
      <c r="K407" s="1197">
        <v>1</v>
      </c>
      <c r="L407" s="1197">
        <v>0</v>
      </c>
      <c r="M407" s="1204">
        <v>171216.65</v>
      </c>
      <c r="N407" s="1122">
        <v>171216.65</v>
      </c>
      <c r="O407" s="1198">
        <v>0</v>
      </c>
      <c r="P407" s="1199">
        <v>0</v>
      </c>
      <c r="Q407" s="1118" t="s">
        <v>5394</v>
      </c>
      <c r="R407" s="1124">
        <v>4217166136</v>
      </c>
      <c r="S407" s="1124" t="s">
        <v>5395</v>
      </c>
      <c r="T407" s="1120" t="s">
        <v>3992</v>
      </c>
      <c r="U407" s="1120" t="s">
        <v>3992</v>
      </c>
      <c r="V407" s="1120" t="s">
        <v>3931</v>
      </c>
      <c r="W407" s="1120" t="s">
        <v>3931</v>
      </c>
      <c r="X407" s="1120" t="s">
        <v>5465</v>
      </c>
      <c r="Y407" s="1121">
        <v>171216.65</v>
      </c>
      <c r="Z407" s="1118" t="s">
        <v>5394</v>
      </c>
      <c r="AA407" s="1124">
        <v>4217166136</v>
      </c>
    </row>
    <row r="408" spans="1:27" ht="51">
      <c r="A408" s="314" t="s">
        <v>3013</v>
      </c>
      <c r="B408" s="1118" t="s">
        <v>5466</v>
      </c>
      <c r="C408" s="1118" t="s">
        <v>5467</v>
      </c>
      <c r="D408" s="1140" t="s">
        <v>4488</v>
      </c>
      <c r="E408" s="1118" t="s">
        <v>5391</v>
      </c>
      <c r="F408" s="1120" t="s">
        <v>4045</v>
      </c>
      <c r="G408" s="1120" t="s">
        <v>795</v>
      </c>
      <c r="H408" s="1120" t="s">
        <v>5468</v>
      </c>
      <c r="I408" s="1118" t="s">
        <v>5409</v>
      </c>
      <c r="J408" s="1197">
        <v>1</v>
      </c>
      <c r="K408" s="1197">
        <v>1</v>
      </c>
      <c r="L408" s="1197">
        <v>0</v>
      </c>
      <c r="M408" s="1121">
        <v>91732.32</v>
      </c>
      <c r="N408" s="1122">
        <v>91732.32</v>
      </c>
      <c r="O408" s="1198">
        <v>0</v>
      </c>
      <c r="P408" s="1199">
        <v>0</v>
      </c>
      <c r="Q408" s="1118" t="s">
        <v>5394</v>
      </c>
      <c r="R408" s="1124">
        <v>4217166136</v>
      </c>
      <c r="S408" s="1124" t="s">
        <v>5395</v>
      </c>
      <c r="T408" s="1120" t="s">
        <v>3992</v>
      </c>
      <c r="U408" s="1120" t="s">
        <v>3992</v>
      </c>
      <c r="V408" s="1120" t="s">
        <v>3931</v>
      </c>
      <c r="W408" s="1120" t="s">
        <v>3931</v>
      </c>
      <c r="X408" s="1120" t="s">
        <v>5469</v>
      </c>
      <c r="Y408" s="1121">
        <v>91732.32</v>
      </c>
      <c r="Z408" s="1118" t="s">
        <v>5394</v>
      </c>
      <c r="AA408" s="1124">
        <v>4217166136</v>
      </c>
    </row>
    <row r="409" spans="1:27" ht="38.25">
      <c r="A409" s="314" t="s">
        <v>3014</v>
      </c>
      <c r="B409" s="1115" t="s">
        <v>5470</v>
      </c>
      <c r="C409" s="1115">
        <v>4219004243</v>
      </c>
      <c r="D409" s="1118" t="s">
        <v>5382</v>
      </c>
      <c r="E409" s="1118" t="s">
        <v>5387</v>
      </c>
      <c r="F409" s="1120" t="s">
        <v>796</v>
      </c>
      <c r="G409" s="1120" t="s">
        <v>3992</v>
      </c>
      <c r="H409" s="1120" t="s">
        <v>3992</v>
      </c>
      <c r="I409" s="1120" t="s">
        <v>530</v>
      </c>
      <c r="J409" s="1197">
        <v>1</v>
      </c>
      <c r="K409" s="1197">
        <v>1</v>
      </c>
      <c r="L409" s="1197">
        <v>0</v>
      </c>
      <c r="M409" s="1121">
        <v>155000</v>
      </c>
      <c r="N409" s="1122">
        <v>155000</v>
      </c>
      <c r="O409" s="1198">
        <v>0</v>
      </c>
      <c r="P409" s="1199">
        <v>0</v>
      </c>
      <c r="Q409" s="1124" t="s">
        <v>526</v>
      </c>
      <c r="R409" s="1118" t="s">
        <v>4705</v>
      </c>
      <c r="S409" s="1124" t="s">
        <v>5388</v>
      </c>
      <c r="T409" s="1120" t="s">
        <v>3992</v>
      </c>
      <c r="U409" s="1120" t="s">
        <v>3992</v>
      </c>
      <c r="V409" s="1120" t="s">
        <v>2629</v>
      </c>
      <c r="W409" s="1120" t="s">
        <v>4104</v>
      </c>
      <c r="X409" s="1120" t="s">
        <v>5471</v>
      </c>
      <c r="Y409" s="1121">
        <v>155000</v>
      </c>
      <c r="Z409" s="1124" t="s">
        <v>526</v>
      </c>
      <c r="AA409" s="1118" t="s">
        <v>4705</v>
      </c>
    </row>
    <row r="410" spans="1:27" ht="51">
      <c r="A410" s="314" t="s">
        <v>3015</v>
      </c>
      <c r="B410" s="1115" t="s">
        <v>5470</v>
      </c>
      <c r="C410" s="1115">
        <v>4219004243</v>
      </c>
      <c r="D410" s="1140" t="s">
        <v>4488</v>
      </c>
      <c r="E410" s="1118" t="s">
        <v>5391</v>
      </c>
      <c r="F410" s="1120" t="s">
        <v>4045</v>
      </c>
      <c r="G410" s="1120" t="s">
        <v>797</v>
      </c>
      <c r="H410" s="1120" t="s">
        <v>5472</v>
      </c>
      <c r="I410" s="1118" t="s">
        <v>5409</v>
      </c>
      <c r="J410" s="1197">
        <v>1</v>
      </c>
      <c r="K410" s="1197">
        <v>1</v>
      </c>
      <c r="L410" s="1197">
        <v>0</v>
      </c>
      <c r="M410" s="1121">
        <v>147378.46</v>
      </c>
      <c r="N410" s="1122">
        <v>147378.46</v>
      </c>
      <c r="O410" s="1198">
        <v>0</v>
      </c>
      <c r="P410" s="1199">
        <v>0</v>
      </c>
      <c r="Q410" s="1118" t="s">
        <v>5394</v>
      </c>
      <c r="R410" s="1124">
        <v>4217166136</v>
      </c>
      <c r="S410" s="1124" t="s">
        <v>5395</v>
      </c>
      <c r="T410" s="1120" t="s">
        <v>3992</v>
      </c>
      <c r="U410" s="1120" t="s">
        <v>3992</v>
      </c>
      <c r="V410" s="1120" t="s">
        <v>3931</v>
      </c>
      <c r="W410" s="1120" t="s">
        <v>3931</v>
      </c>
      <c r="X410" s="1120" t="s">
        <v>5473</v>
      </c>
      <c r="Y410" s="1121">
        <v>147378.46</v>
      </c>
      <c r="Z410" s="1118" t="s">
        <v>5394</v>
      </c>
      <c r="AA410" s="1124">
        <v>4217166136</v>
      </c>
    </row>
    <row r="411" spans="1:27" ht="51">
      <c r="A411" s="314" t="s">
        <v>3016</v>
      </c>
      <c r="B411" s="1124" t="s">
        <v>5474</v>
      </c>
      <c r="C411" s="1115">
        <v>4221007227</v>
      </c>
      <c r="D411" s="1200" t="s">
        <v>4472</v>
      </c>
      <c r="E411" s="1201" t="s">
        <v>5398</v>
      </c>
      <c r="F411" s="1120" t="s">
        <v>4012</v>
      </c>
      <c r="G411" s="1120" t="s">
        <v>797</v>
      </c>
      <c r="H411" s="1120" t="s">
        <v>5475</v>
      </c>
      <c r="I411" s="1118" t="s">
        <v>5400</v>
      </c>
      <c r="J411" s="1197">
        <v>1</v>
      </c>
      <c r="K411" s="1197">
        <v>1</v>
      </c>
      <c r="L411" s="1197">
        <v>0</v>
      </c>
      <c r="M411" s="1121">
        <v>4000</v>
      </c>
      <c r="N411" s="1122">
        <v>4000</v>
      </c>
      <c r="O411" s="1198">
        <v>0</v>
      </c>
      <c r="P411" s="1199">
        <v>0</v>
      </c>
      <c r="Q411" s="1202" t="s">
        <v>5401</v>
      </c>
      <c r="R411" s="1202">
        <v>7707049388</v>
      </c>
      <c r="S411" s="1202" t="s">
        <v>5402</v>
      </c>
      <c r="T411" s="139" t="s">
        <v>3992</v>
      </c>
      <c r="U411" s="1120" t="s">
        <v>3992</v>
      </c>
      <c r="V411" s="1120" t="s">
        <v>4409</v>
      </c>
      <c r="W411" s="1120" t="s">
        <v>4409</v>
      </c>
      <c r="X411" s="1120" t="s">
        <v>5476</v>
      </c>
      <c r="Y411" s="1121">
        <v>4000</v>
      </c>
      <c r="Z411" s="1202" t="s">
        <v>5401</v>
      </c>
      <c r="AA411" s="1202">
        <v>7707049388</v>
      </c>
    </row>
    <row r="412" spans="1:27" ht="51">
      <c r="A412" s="314" t="s">
        <v>3017</v>
      </c>
      <c r="B412" s="1124" t="s">
        <v>5474</v>
      </c>
      <c r="C412" s="1115">
        <v>4221007227</v>
      </c>
      <c r="D412" s="1200" t="s">
        <v>4472</v>
      </c>
      <c r="E412" s="1201" t="s">
        <v>5398</v>
      </c>
      <c r="F412" s="1120" t="s">
        <v>4012</v>
      </c>
      <c r="G412" s="1120" t="s">
        <v>797</v>
      </c>
      <c r="H412" s="1120" t="s">
        <v>5477</v>
      </c>
      <c r="I412" s="1118" t="s">
        <v>5400</v>
      </c>
      <c r="J412" s="1197">
        <v>1</v>
      </c>
      <c r="K412" s="1197">
        <v>1</v>
      </c>
      <c r="L412" s="1197">
        <v>0</v>
      </c>
      <c r="M412" s="1121">
        <v>15000</v>
      </c>
      <c r="N412" s="1122">
        <v>15000</v>
      </c>
      <c r="O412" s="1198">
        <v>0</v>
      </c>
      <c r="P412" s="1199">
        <v>0</v>
      </c>
      <c r="Q412" s="1202" t="s">
        <v>5401</v>
      </c>
      <c r="R412" s="1202">
        <v>7707049388</v>
      </c>
      <c r="S412" s="1202" t="s">
        <v>5402</v>
      </c>
      <c r="T412" s="139" t="s">
        <v>3992</v>
      </c>
      <c r="U412" s="1120" t="s">
        <v>3992</v>
      </c>
      <c r="V412" s="1120" t="s">
        <v>4409</v>
      </c>
      <c r="W412" s="1120" t="s">
        <v>3880</v>
      </c>
      <c r="X412" s="1120" t="s">
        <v>5478</v>
      </c>
      <c r="Y412" s="1121">
        <v>15000</v>
      </c>
      <c r="Z412" s="1202" t="s">
        <v>5401</v>
      </c>
      <c r="AA412" s="1202">
        <v>7707049388</v>
      </c>
    </row>
    <row r="413" spans="1:27" ht="51">
      <c r="A413" s="314" t="s">
        <v>3018</v>
      </c>
      <c r="B413" s="1124" t="s">
        <v>5474</v>
      </c>
      <c r="C413" s="1115">
        <v>4221007227</v>
      </c>
      <c r="D413" s="1200" t="s">
        <v>4472</v>
      </c>
      <c r="E413" s="1118" t="s">
        <v>5404</v>
      </c>
      <c r="F413" s="1120" t="s">
        <v>4012</v>
      </c>
      <c r="G413" s="1120" t="s">
        <v>797</v>
      </c>
      <c r="H413" s="1120" t="s">
        <v>5479</v>
      </c>
      <c r="I413" s="1118" t="s">
        <v>5406</v>
      </c>
      <c r="J413" s="1197">
        <v>1</v>
      </c>
      <c r="K413" s="1197">
        <v>1</v>
      </c>
      <c r="L413" s="1197">
        <v>0</v>
      </c>
      <c r="M413" s="1121">
        <v>17000</v>
      </c>
      <c r="N413" s="1122">
        <v>17000</v>
      </c>
      <c r="O413" s="1198">
        <v>0</v>
      </c>
      <c r="P413" s="1199">
        <v>0</v>
      </c>
      <c r="Q413" s="1202" t="s">
        <v>5401</v>
      </c>
      <c r="R413" s="1202">
        <v>7707049388</v>
      </c>
      <c r="S413" s="1202" t="s">
        <v>5402</v>
      </c>
      <c r="T413" s="139" t="s">
        <v>3992</v>
      </c>
      <c r="U413" s="1120" t="s">
        <v>3992</v>
      </c>
      <c r="V413" s="1120" t="s">
        <v>4409</v>
      </c>
      <c r="W413" s="1120" t="s">
        <v>4409</v>
      </c>
      <c r="X413" s="1120" t="s">
        <v>5480</v>
      </c>
      <c r="Y413" s="1121">
        <v>17000</v>
      </c>
      <c r="Z413" s="1202" t="s">
        <v>5401</v>
      </c>
      <c r="AA413" s="1202">
        <v>7707049388</v>
      </c>
    </row>
    <row r="414" spans="1:27" ht="51">
      <c r="A414" s="314" t="s">
        <v>3019</v>
      </c>
      <c r="B414" s="1124" t="s">
        <v>5474</v>
      </c>
      <c r="C414" s="1115">
        <v>4221007227</v>
      </c>
      <c r="D414" s="1140" t="s">
        <v>4488</v>
      </c>
      <c r="E414" s="1118" t="s">
        <v>5391</v>
      </c>
      <c r="F414" s="1120" t="s">
        <v>796</v>
      </c>
      <c r="G414" s="1120" t="s">
        <v>795</v>
      </c>
      <c r="H414" s="1120" t="s">
        <v>5481</v>
      </c>
      <c r="I414" s="1118" t="s">
        <v>5409</v>
      </c>
      <c r="J414" s="1197">
        <v>1</v>
      </c>
      <c r="K414" s="1197">
        <v>1</v>
      </c>
      <c r="L414" s="1197">
        <v>0</v>
      </c>
      <c r="M414" s="1121">
        <v>19321</v>
      </c>
      <c r="N414" s="1122">
        <v>19321</v>
      </c>
      <c r="O414" s="1198">
        <v>0</v>
      </c>
      <c r="P414" s="1199">
        <v>0</v>
      </c>
      <c r="Q414" s="1118" t="s">
        <v>5394</v>
      </c>
      <c r="R414" s="1124">
        <v>4217166136</v>
      </c>
      <c r="S414" s="1124" t="s">
        <v>5395</v>
      </c>
      <c r="T414" s="1120"/>
      <c r="U414" s="1120" t="s">
        <v>3992</v>
      </c>
      <c r="V414" s="1120" t="s">
        <v>3931</v>
      </c>
      <c r="W414" s="1120" t="s">
        <v>3931</v>
      </c>
      <c r="X414" s="1120" t="s">
        <v>5482</v>
      </c>
      <c r="Y414" s="1121">
        <v>19321</v>
      </c>
      <c r="Z414" s="1118" t="s">
        <v>5394</v>
      </c>
      <c r="AA414" s="1124">
        <v>4217166136</v>
      </c>
    </row>
    <row r="415" spans="1:27" ht="51">
      <c r="A415" s="314" t="s">
        <v>3020</v>
      </c>
      <c r="B415" s="1124" t="s">
        <v>5483</v>
      </c>
      <c r="C415" s="1124">
        <v>4221013326</v>
      </c>
      <c r="D415" s="1200" t="s">
        <v>4472</v>
      </c>
      <c r="E415" s="1201" t="s">
        <v>5398</v>
      </c>
      <c r="F415" s="1120" t="s">
        <v>4012</v>
      </c>
      <c r="G415" s="1120" t="s">
        <v>797</v>
      </c>
      <c r="H415" s="1120" t="s">
        <v>5484</v>
      </c>
      <c r="I415" s="1118" t="s">
        <v>5400</v>
      </c>
      <c r="J415" s="1197">
        <v>1</v>
      </c>
      <c r="K415" s="1197">
        <v>1</v>
      </c>
      <c r="L415" s="1197">
        <v>0</v>
      </c>
      <c r="M415" s="1121">
        <v>18000</v>
      </c>
      <c r="N415" s="1122">
        <v>18000</v>
      </c>
      <c r="O415" s="1198">
        <v>0</v>
      </c>
      <c r="P415" s="1199">
        <v>0</v>
      </c>
      <c r="Q415" s="1202" t="s">
        <v>5401</v>
      </c>
      <c r="R415" s="1202">
        <v>7707049388</v>
      </c>
      <c r="S415" s="1202" t="s">
        <v>5402</v>
      </c>
      <c r="T415" s="139" t="s">
        <v>3992</v>
      </c>
      <c r="U415" s="1120" t="s">
        <v>3992</v>
      </c>
      <c r="V415" s="1120" t="s">
        <v>2629</v>
      </c>
      <c r="W415" s="1120" t="s">
        <v>4104</v>
      </c>
      <c r="X415" s="1120" t="s">
        <v>5485</v>
      </c>
      <c r="Y415" s="1121">
        <v>18000</v>
      </c>
      <c r="Z415" s="1202" t="s">
        <v>5401</v>
      </c>
      <c r="AA415" s="1202">
        <v>7707049388</v>
      </c>
    </row>
    <row r="416" spans="1:27" ht="51">
      <c r="A416" s="314" t="s">
        <v>3021</v>
      </c>
      <c r="B416" s="1124" t="s">
        <v>5483</v>
      </c>
      <c r="C416" s="1124">
        <v>4221013326</v>
      </c>
      <c r="D416" s="1200" t="s">
        <v>4472</v>
      </c>
      <c r="E416" s="1201" t="s">
        <v>5398</v>
      </c>
      <c r="F416" s="1120" t="s">
        <v>796</v>
      </c>
      <c r="G416" s="1120" t="s">
        <v>795</v>
      </c>
      <c r="H416" s="1120" t="s">
        <v>5486</v>
      </c>
      <c r="I416" s="1118" t="s">
        <v>5400</v>
      </c>
      <c r="J416" s="1197">
        <v>1</v>
      </c>
      <c r="K416" s="1197">
        <v>1</v>
      </c>
      <c r="L416" s="1197">
        <v>0</v>
      </c>
      <c r="M416" s="1121">
        <v>3000</v>
      </c>
      <c r="N416" s="1122">
        <v>3000</v>
      </c>
      <c r="O416" s="1198">
        <v>0</v>
      </c>
      <c r="P416" s="1199">
        <v>0</v>
      </c>
      <c r="Q416" s="1202" t="s">
        <v>5401</v>
      </c>
      <c r="R416" s="1202">
        <v>7707049388</v>
      </c>
      <c r="S416" s="1202" t="s">
        <v>5402</v>
      </c>
      <c r="T416" s="139" t="s">
        <v>3992</v>
      </c>
      <c r="U416" s="1120" t="s">
        <v>3992</v>
      </c>
      <c r="V416" s="1120" t="s">
        <v>2629</v>
      </c>
      <c r="W416" s="1120" t="s">
        <v>4104</v>
      </c>
      <c r="X416" s="1120" t="s">
        <v>5487</v>
      </c>
      <c r="Y416" s="1121">
        <v>3000</v>
      </c>
      <c r="Z416" s="1202" t="s">
        <v>5401</v>
      </c>
      <c r="AA416" s="1202">
        <v>7707049388</v>
      </c>
    </row>
    <row r="417" spans="1:27" ht="51">
      <c r="A417" s="314" t="s">
        <v>3022</v>
      </c>
      <c r="B417" s="1124" t="s">
        <v>5483</v>
      </c>
      <c r="C417" s="1124">
        <v>4221013326</v>
      </c>
      <c r="D417" s="1140" t="s">
        <v>4488</v>
      </c>
      <c r="E417" s="1118" t="s">
        <v>5391</v>
      </c>
      <c r="F417" s="1120" t="s">
        <v>787</v>
      </c>
      <c r="G417" s="1120" t="s">
        <v>795</v>
      </c>
      <c r="H417" s="1120" t="s">
        <v>5488</v>
      </c>
      <c r="I417" s="1118" t="s">
        <v>5409</v>
      </c>
      <c r="J417" s="1197">
        <v>1</v>
      </c>
      <c r="K417" s="1197">
        <v>1</v>
      </c>
      <c r="L417" s="1197">
        <v>0</v>
      </c>
      <c r="M417" s="1121">
        <v>28704.38</v>
      </c>
      <c r="N417" s="1122">
        <v>28704.38</v>
      </c>
      <c r="O417" s="1198">
        <v>0</v>
      </c>
      <c r="P417" s="1199">
        <v>0</v>
      </c>
      <c r="Q417" s="1118" t="s">
        <v>5394</v>
      </c>
      <c r="R417" s="1124">
        <v>4217166136</v>
      </c>
      <c r="S417" s="1124" t="s">
        <v>5395</v>
      </c>
      <c r="T417" s="1120" t="s">
        <v>3992</v>
      </c>
      <c r="U417" s="1120" t="s">
        <v>3992</v>
      </c>
      <c r="V417" s="1120" t="s">
        <v>3931</v>
      </c>
      <c r="W417" s="1120" t="s">
        <v>3931</v>
      </c>
      <c r="X417" s="1120" t="s">
        <v>5489</v>
      </c>
      <c r="Y417" s="1121">
        <v>28704.38</v>
      </c>
      <c r="Z417" s="1118" t="s">
        <v>5394</v>
      </c>
      <c r="AA417" s="1124">
        <v>4217166136</v>
      </c>
    </row>
    <row r="418" spans="1:27" ht="51">
      <c r="A418" s="314" t="s">
        <v>3023</v>
      </c>
      <c r="B418" s="1196" t="s">
        <v>5490</v>
      </c>
      <c r="C418" s="1115">
        <v>4219004211</v>
      </c>
      <c r="D418" s="1200" t="s">
        <v>4472</v>
      </c>
      <c r="E418" s="1201" t="s">
        <v>5398</v>
      </c>
      <c r="F418" s="1120" t="s">
        <v>796</v>
      </c>
      <c r="G418" s="1120" t="s">
        <v>795</v>
      </c>
      <c r="H418" s="1120" t="s">
        <v>5491</v>
      </c>
      <c r="I418" s="1118" t="s">
        <v>5400</v>
      </c>
      <c r="J418" s="1197">
        <v>1</v>
      </c>
      <c r="K418" s="1197">
        <v>1</v>
      </c>
      <c r="L418" s="1197">
        <v>0</v>
      </c>
      <c r="M418" s="1121">
        <v>8000</v>
      </c>
      <c r="N418" s="1122">
        <v>8000</v>
      </c>
      <c r="O418" s="1198">
        <v>0</v>
      </c>
      <c r="P418" s="1199">
        <v>0</v>
      </c>
      <c r="Q418" s="1202" t="s">
        <v>5401</v>
      </c>
      <c r="R418" s="1202">
        <v>7707049388</v>
      </c>
      <c r="S418" s="1202" t="s">
        <v>5402</v>
      </c>
      <c r="T418" s="139" t="s">
        <v>3992</v>
      </c>
      <c r="U418" s="1120" t="s">
        <v>3992</v>
      </c>
      <c r="V418" s="1120" t="s">
        <v>2629</v>
      </c>
      <c r="W418" s="1120" t="s">
        <v>2629</v>
      </c>
      <c r="X418" s="1120" t="s">
        <v>5492</v>
      </c>
      <c r="Y418" s="1121">
        <v>8000</v>
      </c>
      <c r="Z418" s="1202" t="s">
        <v>5401</v>
      </c>
      <c r="AA418" s="1202">
        <v>7707049388</v>
      </c>
    </row>
    <row r="419" spans="1:27" ht="38.25">
      <c r="A419" s="314" t="s">
        <v>3024</v>
      </c>
      <c r="B419" s="1196" t="s">
        <v>5490</v>
      </c>
      <c r="C419" s="1115">
        <v>4219004211</v>
      </c>
      <c r="D419" s="1118" t="s">
        <v>5382</v>
      </c>
      <c r="E419" s="1118" t="s">
        <v>5387</v>
      </c>
      <c r="F419" s="1120" t="s">
        <v>796</v>
      </c>
      <c r="G419" s="1120" t="s">
        <v>3992</v>
      </c>
      <c r="H419" s="1120" t="s">
        <v>3992</v>
      </c>
      <c r="I419" s="1120" t="s">
        <v>530</v>
      </c>
      <c r="J419" s="1197">
        <v>1</v>
      </c>
      <c r="K419" s="1197">
        <v>1</v>
      </c>
      <c r="L419" s="1197">
        <v>0</v>
      </c>
      <c r="M419" s="1121">
        <v>44720</v>
      </c>
      <c r="N419" s="1122">
        <v>44720</v>
      </c>
      <c r="O419" s="1198">
        <v>0</v>
      </c>
      <c r="P419" s="1199">
        <v>0</v>
      </c>
      <c r="Q419" s="1124" t="s">
        <v>526</v>
      </c>
      <c r="R419" s="1118" t="s">
        <v>4705</v>
      </c>
      <c r="S419" s="1124" t="s">
        <v>5388</v>
      </c>
      <c r="T419" s="1120" t="s">
        <v>3992</v>
      </c>
      <c r="U419" s="1120" t="s">
        <v>3992</v>
      </c>
      <c r="V419" s="1120" t="s">
        <v>2629</v>
      </c>
      <c r="W419" s="1120" t="s">
        <v>2629</v>
      </c>
      <c r="X419" s="1120" t="s">
        <v>5493</v>
      </c>
      <c r="Y419" s="1121">
        <v>44720</v>
      </c>
      <c r="Z419" s="1124" t="s">
        <v>526</v>
      </c>
      <c r="AA419" s="1118" t="s">
        <v>4705</v>
      </c>
    </row>
    <row r="420" spans="1:27" ht="51">
      <c r="A420" s="314" t="s">
        <v>3025</v>
      </c>
      <c r="B420" s="1196" t="s">
        <v>5490</v>
      </c>
      <c r="C420" s="1115">
        <v>4219004211</v>
      </c>
      <c r="D420" s="1140" t="s">
        <v>4488</v>
      </c>
      <c r="E420" s="1118" t="s">
        <v>5391</v>
      </c>
      <c r="F420" s="1120" t="s">
        <v>4012</v>
      </c>
      <c r="G420" s="1120" t="s">
        <v>795</v>
      </c>
      <c r="H420" s="1120" t="s">
        <v>5494</v>
      </c>
      <c r="I420" s="1118" t="s">
        <v>5409</v>
      </c>
      <c r="J420" s="1197">
        <v>1</v>
      </c>
      <c r="K420" s="1197">
        <v>1</v>
      </c>
      <c r="L420" s="1197">
        <v>0</v>
      </c>
      <c r="M420" s="1121">
        <v>19439.919999999998</v>
      </c>
      <c r="N420" s="1122">
        <v>19439.919999999998</v>
      </c>
      <c r="O420" s="1198">
        <v>0</v>
      </c>
      <c r="P420" s="1199">
        <v>0</v>
      </c>
      <c r="Q420" s="1118" t="s">
        <v>5394</v>
      </c>
      <c r="R420" s="1124">
        <v>4217166136</v>
      </c>
      <c r="S420" s="1124" t="s">
        <v>5395</v>
      </c>
      <c r="T420" s="1120" t="s">
        <v>3992</v>
      </c>
      <c r="U420" s="1120" t="s">
        <v>3992</v>
      </c>
      <c r="V420" s="1120" t="s">
        <v>3925</v>
      </c>
      <c r="W420" s="1120" t="s">
        <v>4233</v>
      </c>
      <c r="X420" s="1120" t="s">
        <v>5495</v>
      </c>
      <c r="Y420" s="1121">
        <v>19439.919999999998</v>
      </c>
      <c r="Z420" s="1118" t="s">
        <v>5394</v>
      </c>
      <c r="AA420" s="1124">
        <v>4217166136</v>
      </c>
    </row>
    <row r="421" spans="1:27" ht="51">
      <c r="A421" s="314" t="s">
        <v>3026</v>
      </c>
      <c r="B421" s="1124" t="s">
        <v>5496</v>
      </c>
      <c r="C421" s="1115">
        <v>4219007300</v>
      </c>
      <c r="D421" s="1140" t="s">
        <v>4488</v>
      </c>
      <c r="E421" s="1120" t="s">
        <v>262</v>
      </c>
      <c r="F421" s="1120" t="s">
        <v>787</v>
      </c>
      <c r="G421" s="1120" t="s">
        <v>4036</v>
      </c>
      <c r="H421" s="1120" t="s">
        <v>5497</v>
      </c>
      <c r="I421" s="1205" t="s">
        <v>5498</v>
      </c>
      <c r="J421" s="1197">
        <v>1</v>
      </c>
      <c r="K421" s="1197">
        <v>1</v>
      </c>
      <c r="L421" s="1197">
        <v>0</v>
      </c>
      <c r="M421" s="1121">
        <v>293043.84000000003</v>
      </c>
      <c r="N421" s="1122">
        <v>293043.84000000003</v>
      </c>
      <c r="O421" s="1198">
        <v>0</v>
      </c>
      <c r="P421" s="1199">
        <v>0</v>
      </c>
      <c r="Q421" s="1118" t="s">
        <v>5394</v>
      </c>
      <c r="R421" s="1124">
        <v>4217166136</v>
      </c>
      <c r="S421" s="1124" t="s">
        <v>5395</v>
      </c>
      <c r="T421" s="1120" t="s">
        <v>3992</v>
      </c>
      <c r="U421" s="1120" t="s">
        <v>3992</v>
      </c>
      <c r="V421" s="1120" t="s">
        <v>4377</v>
      </c>
      <c r="W421" s="1120" t="s">
        <v>4422</v>
      </c>
      <c r="X421" s="1120" t="s">
        <v>5499</v>
      </c>
      <c r="Y421" s="1121">
        <v>293043.84000000003</v>
      </c>
      <c r="Z421" s="1118" t="s">
        <v>5394</v>
      </c>
      <c r="AA421" s="1124">
        <v>4217166136</v>
      </c>
    </row>
    <row r="422" spans="1:27" ht="51">
      <c r="A422" s="314" t="s">
        <v>3027</v>
      </c>
      <c r="B422" s="1118" t="s">
        <v>5500</v>
      </c>
      <c r="C422" s="1115">
        <v>4219006650</v>
      </c>
      <c r="D422" s="1140" t="s">
        <v>4488</v>
      </c>
      <c r="E422" s="1118" t="s">
        <v>5391</v>
      </c>
      <c r="F422" s="1120" t="s">
        <v>5501</v>
      </c>
      <c r="G422" s="1120" t="s">
        <v>795</v>
      </c>
      <c r="H422" s="1120" t="s">
        <v>5502</v>
      </c>
      <c r="I422" s="1118" t="s">
        <v>5409</v>
      </c>
      <c r="J422" s="1197">
        <v>1</v>
      </c>
      <c r="K422" s="1197">
        <v>1</v>
      </c>
      <c r="L422" s="1197">
        <v>0</v>
      </c>
      <c r="M422" s="1121">
        <v>100471.34</v>
      </c>
      <c r="N422" s="1122">
        <v>100471.34</v>
      </c>
      <c r="O422" s="1198">
        <v>0</v>
      </c>
      <c r="P422" s="1199">
        <v>0</v>
      </c>
      <c r="Q422" s="1118" t="s">
        <v>5394</v>
      </c>
      <c r="R422" s="1124">
        <v>4217166136</v>
      </c>
      <c r="S422" s="1124" t="s">
        <v>5395</v>
      </c>
      <c r="T422" s="1120" t="s">
        <v>3992</v>
      </c>
      <c r="U422" s="1120" t="s">
        <v>3992</v>
      </c>
      <c r="V422" s="1120" t="s">
        <v>4377</v>
      </c>
      <c r="W422" s="1120" t="s">
        <v>4422</v>
      </c>
      <c r="X422" s="1120" t="s">
        <v>5503</v>
      </c>
      <c r="Y422" s="1121">
        <v>100471.34</v>
      </c>
      <c r="Z422" s="1118" t="s">
        <v>5394</v>
      </c>
      <c r="AA422" s="1124">
        <v>4217166136</v>
      </c>
    </row>
    <row r="423" spans="1:27" ht="51">
      <c r="A423" s="314" t="s">
        <v>3028</v>
      </c>
      <c r="B423" s="1124" t="s">
        <v>5504</v>
      </c>
      <c r="C423" s="1115">
        <v>4253017901</v>
      </c>
      <c r="D423" s="1140" t="s">
        <v>4488</v>
      </c>
      <c r="E423" s="1118" t="s">
        <v>5391</v>
      </c>
      <c r="F423" s="1120" t="s">
        <v>5505</v>
      </c>
      <c r="G423" s="1120" t="s">
        <v>795</v>
      </c>
      <c r="H423" s="1120" t="s">
        <v>5506</v>
      </c>
      <c r="I423" s="1118" t="s">
        <v>5409</v>
      </c>
      <c r="J423" s="1197">
        <v>1</v>
      </c>
      <c r="K423" s="1197">
        <v>1</v>
      </c>
      <c r="L423" s="1197">
        <v>0</v>
      </c>
      <c r="M423" s="1121">
        <v>83463.22</v>
      </c>
      <c r="N423" s="1122">
        <v>83463.22</v>
      </c>
      <c r="O423" s="1198">
        <v>0</v>
      </c>
      <c r="P423" s="1199">
        <v>0</v>
      </c>
      <c r="Q423" s="1118" t="s">
        <v>5394</v>
      </c>
      <c r="R423" s="1124">
        <v>4217166136</v>
      </c>
      <c r="S423" s="1124" t="s">
        <v>5395</v>
      </c>
      <c r="T423" s="1120" t="s">
        <v>3992</v>
      </c>
      <c r="U423" s="1120" t="s">
        <v>3992</v>
      </c>
      <c r="V423" s="1120" t="s">
        <v>4377</v>
      </c>
      <c r="W423" s="1120" t="s">
        <v>4422</v>
      </c>
      <c r="X423" s="1120" t="s">
        <v>5507</v>
      </c>
      <c r="Y423" s="1121">
        <v>83463.22</v>
      </c>
      <c r="Z423" s="1118" t="s">
        <v>5394</v>
      </c>
      <c r="AA423" s="1124">
        <v>4217166136</v>
      </c>
    </row>
    <row r="424" spans="1:27" ht="51">
      <c r="A424" s="314" t="s">
        <v>3029</v>
      </c>
      <c r="B424" s="1120" t="s">
        <v>5508</v>
      </c>
      <c r="C424" s="1120">
        <v>4221024857</v>
      </c>
      <c r="D424" s="1140" t="s">
        <v>4488</v>
      </c>
      <c r="E424" s="1120" t="s">
        <v>5391</v>
      </c>
      <c r="F424" s="1120" t="s">
        <v>3877</v>
      </c>
      <c r="G424" s="1120" t="s">
        <v>795</v>
      </c>
      <c r="H424" s="1120" t="s">
        <v>5509</v>
      </c>
      <c r="I424" s="1118" t="s">
        <v>5409</v>
      </c>
      <c r="J424" s="1197">
        <v>1</v>
      </c>
      <c r="K424" s="1197">
        <v>1</v>
      </c>
      <c r="L424" s="1197">
        <v>0</v>
      </c>
      <c r="M424" s="1121">
        <v>90352.59</v>
      </c>
      <c r="N424" s="1122">
        <v>90352.59</v>
      </c>
      <c r="O424" s="1198">
        <v>0</v>
      </c>
      <c r="P424" s="1199">
        <v>0</v>
      </c>
      <c r="Q424" s="1118" t="s">
        <v>5394</v>
      </c>
      <c r="R424" s="1124">
        <v>4217166136</v>
      </c>
      <c r="S424" s="1124" t="s">
        <v>5395</v>
      </c>
      <c r="T424" s="1120" t="s">
        <v>3992</v>
      </c>
      <c r="U424" s="1120" t="s">
        <v>3992</v>
      </c>
      <c r="V424" s="1120" t="s">
        <v>4377</v>
      </c>
      <c r="W424" s="1120" t="s">
        <v>4422</v>
      </c>
      <c r="X424" s="1120" t="s">
        <v>5510</v>
      </c>
      <c r="Y424" s="1121">
        <v>90352.59</v>
      </c>
      <c r="Z424" s="1118" t="s">
        <v>5394</v>
      </c>
      <c r="AA424" s="1124">
        <v>4217166136</v>
      </c>
    </row>
    <row r="425" spans="1:27" ht="51">
      <c r="A425" s="314" t="s">
        <v>3030</v>
      </c>
      <c r="B425" s="1118" t="s">
        <v>5511</v>
      </c>
      <c r="C425" s="1115">
        <v>4221025201</v>
      </c>
      <c r="D425" s="1200" t="s">
        <v>4472</v>
      </c>
      <c r="E425" s="1201" t="s">
        <v>5398</v>
      </c>
      <c r="F425" s="1120" t="s">
        <v>4012</v>
      </c>
      <c r="G425" s="1120" t="s">
        <v>797</v>
      </c>
      <c r="H425" s="1120" t="s">
        <v>5512</v>
      </c>
      <c r="I425" s="1118" t="s">
        <v>5400</v>
      </c>
      <c r="J425" s="1197">
        <v>1</v>
      </c>
      <c r="K425" s="1197">
        <v>1</v>
      </c>
      <c r="L425" s="1197">
        <v>0</v>
      </c>
      <c r="M425" s="1121">
        <v>16000</v>
      </c>
      <c r="N425" s="1122">
        <v>16000</v>
      </c>
      <c r="O425" s="1120">
        <v>0</v>
      </c>
      <c r="P425" s="1199">
        <v>0</v>
      </c>
      <c r="Q425" s="1202" t="s">
        <v>5401</v>
      </c>
      <c r="R425" s="1202">
        <v>7707049388</v>
      </c>
      <c r="S425" s="1202" t="s">
        <v>5402</v>
      </c>
      <c r="T425" s="139" t="s">
        <v>3992</v>
      </c>
      <c r="U425" s="1120" t="s">
        <v>3992</v>
      </c>
      <c r="V425" s="1120" t="s">
        <v>2629</v>
      </c>
      <c r="W425" s="1120" t="s">
        <v>3890</v>
      </c>
      <c r="X425" s="1120" t="s">
        <v>5513</v>
      </c>
      <c r="Y425" s="1121">
        <v>16000</v>
      </c>
      <c r="Z425" s="1202" t="s">
        <v>5401</v>
      </c>
      <c r="AA425" s="1202">
        <v>7707049388</v>
      </c>
    </row>
    <row r="426" spans="1:27" ht="51">
      <c r="A426" s="314" t="s">
        <v>3031</v>
      </c>
      <c r="B426" s="1118" t="s">
        <v>5511</v>
      </c>
      <c r="C426" s="1115">
        <v>4221025201</v>
      </c>
      <c r="D426" s="1140" t="s">
        <v>4488</v>
      </c>
      <c r="E426" s="1120" t="s">
        <v>5391</v>
      </c>
      <c r="F426" s="1120" t="s">
        <v>4012</v>
      </c>
      <c r="G426" s="1120" t="s">
        <v>797</v>
      </c>
      <c r="H426" s="1120" t="s">
        <v>5514</v>
      </c>
      <c r="I426" s="1118" t="s">
        <v>5409</v>
      </c>
      <c r="J426" s="1197">
        <v>1</v>
      </c>
      <c r="K426" s="1197">
        <v>1</v>
      </c>
      <c r="L426" s="1197">
        <v>0</v>
      </c>
      <c r="M426" s="1121">
        <v>49959.8</v>
      </c>
      <c r="N426" s="1122">
        <v>49959.8</v>
      </c>
      <c r="O426" s="1198">
        <v>0</v>
      </c>
      <c r="P426" s="1199">
        <v>0</v>
      </c>
      <c r="Q426" s="1118" t="s">
        <v>5394</v>
      </c>
      <c r="R426" s="1124">
        <v>4217166136</v>
      </c>
      <c r="S426" s="1124" t="s">
        <v>5395</v>
      </c>
      <c r="T426" s="1120" t="s">
        <v>3992</v>
      </c>
      <c r="U426" s="1120" t="s">
        <v>3992</v>
      </c>
      <c r="V426" s="1120" t="s">
        <v>2629</v>
      </c>
      <c r="W426" s="1120" t="s">
        <v>4104</v>
      </c>
      <c r="X426" s="1120" t="s">
        <v>5515</v>
      </c>
      <c r="Y426" s="1121">
        <v>49959.8</v>
      </c>
      <c r="Z426" s="1118" t="s">
        <v>5394</v>
      </c>
      <c r="AA426" s="1124">
        <v>4217166136</v>
      </c>
    </row>
    <row r="427" spans="1:27" ht="51">
      <c r="A427" s="314" t="s">
        <v>3032</v>
      </c>
      <c r="B427" s="1118" t="s">
        <v>5511</v>
      </c>
      <c r="C427" s="1115">
        <v>4221025201</v>
      </c>
      <c r="D427" s="1140" t="s">
        <v>4488</v>
      </c>
      <c r="E427" s="1120" t="s">
        <v>5391</v>
      </c>
      <c r="F427" s="1120" t="s">
        <v>796</v>
      </c>
      <c r="G427" s="1120" t="s">
        <v>795</v>
      </c>
      <c r="H427" s="1120" t="s">
        <v>5516</v>
      </c>
      <c r="I427" s="1118" t="s">
        <v>5409</v>
      </c>
      <c r="J427" s="1197">
        <v>1</v>
      </c>
      <c r="K427" s="1197">
        <v>1</v>
      </c>
      <c r="L427" s="1197">
        <v>0</v>
      </c>
      <c r="M427" s="1121">
        <v>150351.01999999999</v>
      </c>
      <c r="N427" s="1122">
        <v>150351.01999999999</v>
      </c>
      <c r="O427" s="1198">
        <v>0</v>
      </c>
      <c r="P427" s="1199">
        <v>0</v>
      </c>
      <c r="Q427" s="1118" t="s">
        <v>5394</v>
      </c>
      <c r="R427" s="1124">
        <v>4217166136</v>
      </c>
      <c r="S427" s="1124" t="s">
        <v>5395</v>
      </c>
      <c r="T427" s="1120" t="s">
        <v>3992</v>
      </c>
      <c r="U427" s="1120" t="s">
        <v>3992</v>
      </c>
      <c r="V427" s="1120" t="s">
        <v>4377</v>
      </c>
      <c r="W427" s="1120" t="s">
        <v>4422</v>
      </c>
      <c r="X427" s="1120" t="s">
        <v>5517</v>
      </c>
      <c r="Y427" s="1121">
        <v>150351.01999999999</v>
      </c>
      <c r="Z427" s="1118" t="s">
        <v>5394</v>
      </c>
      <c r="AA427" s="1124">
        <v>4217166136</v>
      </c>
    </row>
    <row r="428" spans="1:27" ht="51">
      <c r="A428" s="314" t="s">
        <v>3033</v>
      </c>
      <c r="B428" s="1124" t="s">
        <v>5518</v>
      </c>
      <c r="C428" s="1115">
        <v>4219006498</v>
      </c>
      <c r="D428" s="1140" t="s">
        <v>4488</v>
      </c>
      <c r="E428" s="1118" t="s">
        <v>5391</v>
      </c>
      <c r="F428" s="1120" t="s">
        <v>787</v>
      </c>
      <c r="G428" s="1120" t="s">
        <v>5428</v>
      </c>
      <c r="H428" s="1120" t="s">
        <v>5519</v>
      </c>
      <c r="I428" s="1118" t="s">
        <v>5409</v>
      </c>
      <c r="J428" s="1197">
        <v>1</v>
      </c>
      <c r="K428" s="1197">
        <v>1</v>
      </c>
      <c r="L428" s="1197">
        <v>0</v>
      </c>
      <c r="M428" s="1121">
        <v>167338.74</v>
      </c>
      <c r="N428" s="1122">
        <v>167338.74</v>
      </c>
      <c r="O428" s="1198">
        <v>0</v>
      </c>
      <c r="P428" s="1199">
        <v>0</v>
      </c>
      <c r="Q428" s="1118" t="s">
        <v>5394</v>
      </c>
      <c r="R428" s="1124">
        <v>4217166136</v>
      </c>
      <c r="S428" s="1124" t="s">
        <v>5395</v>
      </c>
      <c r="T428" s="1120" t="s">
        <v>3992</v>
      </c>
      <c r="U428" s="1120" t="s">
        <v>3992</v>
      </c>
      <c r="V428" s="1120" t="s">
        <v>4377</v>
      </c>
      <c r="W428" s="1120" t="s">
        <v>4422</v>
      </c>
      <c r="X428" s="1120" t="s">
        <v>5520</v>
      </c>
      <c r="Y428" s="1121">
        <v>167338.74</v>
      </c>
      <c r="Z428" s="1118" t="s">
        <v>5394</v>
      </c>
      <c r="AA428" s="1124">
        <v>4217166136</v>
      </c>
    </row>
    <row r="429" spans="1:27" ht="51">
      <c r="A429" s="314" t="s">
        <v>3034</v>
      </c>
      <c r="B429" s="1118" t="s">
        <v>5521</v>
      </c>
      <c r="C429" s="1115">
        <v>4021013301</v>
      </c>
      <c r="D429" s="1140" t="s">
        <v>4488</v>
      </c>
      <c r="E429" s="1118" t="s">
        <v>5391</v>
      </c>
      <c r="F429" s="1120" t="s">
        <v>4012</v>
      </c>
      <c r="G429" s="1120" t="s">
        <v>797</v>
      </c>
      <c r="H429" s="1120" t="s">
        <v>5522</v>
      </c>
      <c r="I429" s="1118" t="s">
        <v>5409</v>
      </c>
      <c r="J429" s="1197">
        <v>1</v>
      </c>
      <c r="K429" s="1197">
        <v>1</v>
      </c>
      <c r="L429" s="1197">
        <v>0</v>
      </c>
      <c r="M429" s="1121">
        <v>276667.84999999998</v>
      </c>
      <c r="N429" s="1122">
        <v>276667.84999999998</v>
      </c>
      <c r="O429" s="1198">
        <v>0</v>
      </c>
      <c r="P429" s="1199">
        <v>0</v>
      </c>
      <c r="Q429" s="1118" t="s">
        <v>5394</v>
      </c>
      <c r="R429" s="1124">
        <v>4217166136</v>
      </c>
      <c r="S429" s="1124" t="s">
        <v>5395</v>
      </c>
      <c r="T429" s="1120" t="s">
        <v>3992</v>
      </c>
      <c r="U429" s="1120" t="s">
        <v>3992</v>
      </c>
      <c r="V429" s="1120" t="s">
        <v>4377</v>
      </c>
      <c r="W429" s="1120" t="s">
        <v>4422</v>
      </c>
      <c r="X429" s="1120" t="s">
        <v>5523</v>
      </c>
      <c r="Y429" s="1121">
        <v>276667.84999999998</v>
      </c>
      <c r="Z429" s="1118" t="s">
        <v>5394</v>
      </c>
      <c r="AA429" s="1124">
        <v>4217166136</v>
      </c>
    </row>
    <row r="430" spans="1:27" ht="51">
      <c r="A430" s="314" t="s">
        <v>3035</v>
      </c>
      <c r="B430" s="1118" t="s">
        <v>5524</v>
      </c>
      <c r="C430" s="1115">
        <v>4219007420</v>
      </c>
      <c r="D430" s="1140" t="s">
        <v>4488</v>
      </c>
      <c r="E430" s="1118" t="s">
        <v>5391</v>
      </c>
      <c r="F430" s="1120" t="s">
        <v>796</v>
      </c>
      <c r="G430" s="1120" t="s">
        <v>795</v>
      </c>
      <c r="H430" s="1120" t="s">
        <v>5525</v>
      </c>
      <c r="I430" s="1118" t="s">
        <v>5409</v>
      </c>
      <c r="J430" s="1197">
        <v>1</v>
      </c>
      <c r="K430" s="1197">
        <v>1</v>
      </c>
      <c r="L430" s="1197">
        <v>0</v>
      </c>
      <c r="M430" s="1121">
        <v>94751.44</v>
      </c>
      <c r="N430" s="1122">
        <v>94751.44</v>
      </c>
      <c r="O430" s="1198">
        <v>0</v>
      </c>
      <c r="P430" s="1199">
        <v>0</v>
      </c>
      <c r="Q430" s="1118" t="s">
        <v>5394</v>
      </c>
      <c r="R430" s="1124">
        <v>4217166136</v>
      </c>
      <c r="S430" s="1124" t="s">
        <v>5395</v>
      </c>
      <c r="T430" s="1120" t="s">
        <v>3992</v>
      </c>
      <c r="U430" s="1120" t="s">
        <v>3992</v>
      </c>
      <c r="V430" s="1120" t="s">
        <v>4377</v>
      </c>
      <c r="W430" s="1120" t="s">
        <v>4422</v>
      </c>
      <c r="X430" s="1120" t="s">
        <v>5526</v>
      </c>
      <c r="Y430" s="1121">
        <v>94751.44</v>
      </c>
      <c r="Z430" s="1118" t="s">
        <v>5394</v>
      </c>
      <c r="AA430" s="1124">
        <v>4217166136</v>
      </c>
    </row>
    <row r="431" spans="1:27" ht="51">
      <c r="A431" s="314" t="s">
        <v>3036</v>
      </c>
      <c r="B431" s="1041" t="s">
        <v>5527</v>
      </c>
      <c r="C431" s="1097" t="s">
        <v>5528</v>
      </c>
      <c r="D431" s="1140" t="s">
        <v>4488</v>
      </c>
      <c r="E431" s="1097" t="s">
        <v>5391</v>
      </c>
      <c r="F431" s="1116" t="s">
        <v>796</v>
      </c>
      <c r="G431" s="1116" t="s">
        <v>795</v>
      </c>
      <c r="H431" s="1116" t="s">
        <v>5529</v>
      </c>
      <c r="I431" s="1097" t="s">
        <v>5409</v>
      </c>
      <c r="J431" s="1206">
        <v>1</v>
      </c>
      <c r="K431" s="1206">
        <v>1</v>
      </c>
      <c r="L431" s="1206">
        <v>0</v>
      </c>
      <c r="M431" s="1207">
        <v>76726.17</v>
      </c>
      <c r="N431" s="1133">
        <v>76726.17</v>
      </c>
      <c r="O431" s="1198">
        <v>0</v>
      </c>
      <c r="P431" s="1199">
        <v>0</v>
      </c>
      <c r="Q431" s="1097" t="s">
        <v>5394</v>
      </c>
      <c r="R431" s="1041">
        <v>4217166136</v>
      </c>
      <c r="S431" s="1041" t="s">
        <v>5395</v>
      </c>
      <c r="T431" s="1116" t="s">
        <v>3992</v>
      </c>
      <c r="U431" s="1116" t="s">
        <v>3992</v>
      </c>
      <c r="V431" s="1208">
        <v>42808</v>
      </c>
      <c r="W431" s="1208">
        <v>42811</v>
      </c>
      <c r="X431" s="1116" t="s">
        <v>5530</v>
      </c>
      <c r="Y431" s="1207">
        <v>76726.17</v>
      </c>
      <c r="Z431" s="1097" t="s">
        <v>5394</v>
      </c>
      <c r="AA431" s="1041">
        <v>4217166136</v>
      </c>
    </row>
    <row r="432" spans="1:27" ht="51">
      <c r="A432" s="314" t="s">
        <v>3037</v>
      </c>
      <c r="B432" s="1118" t="s">
        <v>5531</v>
      </c>
      <c r="C432" s="1115">
        <v>4219006748</v>
      </c>
      <c r="D432" s="1140" t="s">
        <v>4488</v>
      </c>
      <c r="E432" s="1118" t="s">
        <v>5391</v>
      </c>
      <c r="F432" s="1120" t="s">
        <v>787</v>
      </c>
      <c r="G432" s="1120" t="s">
        <v>5428</v>
      </c>
      <c r="H432" s="1120" t="s">
        <v>5532</v>
      </c>
      <c r="I432" s="1118" t="s">
        <v>5409</v>
      </c>
      <c r="J432" s="1197">
        <v>1</v>
      </c>
      <c r="K432" s="1197">
        <v>1</v>
      </c>
      <c r="L432" s="1197">
        <v>0</v>
      </c>
      <c r="M432" s="1121">
        <v>63255.839999999997</v>
      </c>
      <c r="N432" s="1122">
        <v>63255.839999999997</v>
      </c>
      <c r="O432" s="1198">
        <v>0</v>
      </c>
      <c r="P432" s="1199">
        <v>0</v>
      </c>
      <c r="Q432" s="1118" t="s">
        <v>5394</v>
      </c>
      <c r="R432" s="1124">
        <v>4217166136</v>
      </c>
      <c r="S432" s="1124" t="s">
        <v>5395</v>
      </c>
      <c r="T432" s="1120" t="s">
        <v>3992</v>
      </c>
      <c r="U432" s="1120" t="s">
        <v>3992</v>
      </c>
      <c r="V432" s="1209">
        <v>42808</v>
      </c>
      <c r="W432" s="1209">
        <v>42809</v>
      </c>
      <c r="X432" s="1120" t="s">
        <v>5533</v>
      </c>
      <c r="Y432" s="1121">
        <v>63255.839999999997</v>
      </c>
      <c r="Z432" s="1118" t="s">
        <v>5394</v>
      </c>
      <c r="AA432" s="1124">
        <v>4217166136</v>
      </c>
    </row>
    <row r="433" spans="1:27" ht="51">
      <c r="A433" s="314" t="s">
        <v>3038</v>
      </c>
      <c r="B433" s="1118" t="s">
        <v>5531</v>
      </c>
      <c r="C433" s="1115">
        <v>4219006748</v>
      </c>
      <c r="D433" s="1140" t="s">
        <v>4488</v>
      </c>
      <c r="E433" s="1118" t="s">
        <v>5391</v>
      </c>
      <c r="F433" s="1120" t="s">
        <v>787</v>
      </c>
      <c r="G433" s="1120" t="s">
        <v>5428</v>
      </c>
      <c r="H433" s="1120" t="s">
        <v>5534</v>
      </c>
      <c r="I433" s="1118" t="s">
        <v>5409</v>
      </c>
      <c r="J433" s="1197">
        <v>1</v>
      </c>
      <c r="K433" s="1197">
        <v>1</v>
      </c>
      <c r="L433" s="1197">
        <v>0</v>
      </c>
      <c r="M433" s="1121">
        <v>410055.19</v>
      </c>
      <c r="N433" s="1122">
        <v>410055.19</v>
      </c>
      <c r="O433" s="1198">
        <v>0</v>
      </c>
      <c r="P433" s="1199">
        <v>0</v>
      </c>
      <c r="Q433" s="1118" t="s">
        <v>5394</v>
      </c>
      <c r="R433" s="1124">
        <v>4217166136</v>
      </c>
      <c r="S433" s="1124" t="s">
        <v>5395</v>
      </c>
      <c r="T433" s="1120" t="s">
        <v>3992</v>
      </c>
      <c r="U433" s="1120" t="s">
        <v>3992</v>
      </c>
      <c r="V433" s="1209">
        <v>42809</v>
      </c>
      <c r="W433" s="1209">
        <v>42811</v>
      </c>
      <c r="X433" s="1120" t="s">
        <v>5535</v>
      </c>
      <c r="Y433" s="1121">
        <v>410055.19</v>
      </c>
      <c r="Z433" s="1118" t="s">
        <v>5394</v>
      </c>
      <c r="AA433" s="1124">
        <v>4217166136</v>
      </c>
    </row>
    <row r="434" spans="1:27" ht="51">
      <c r="A434" s="314" t="s">
        <v>3039</v>
      </c>
      <c r="B434" s="1118" t="s">
        <v>5536</v>
      </c>
      <c r="C434" s="1115">
        <v>4219006723</v>
      </c>
      <c r="D434" s="1140" t="s">
        <v>4488</v>
      </c>
      <c r="E434" s="1201" t="s">
        <v>5417</v>
      </c>
      <c r="F434" s="1120" t="s">
        <v>787</v>
      </c>
      <c r="G434" s="1120" t="s">
        <v>795</v>
      </c>
      <c r="H434" s="1120" t="s">
        <v>5537</v>
      </c>
      <c r="I434" s="1120" t="s">
        <v>5538</v>
      </c>
      <c r="J434" s="1197">
        <v>1</v>
      </c>
      <c r="K434" s="1197">
        <v>1</v>
      </c>
      <c r="L434" s="1197">
        <v>0</v>
      </c>
      <c r="M434" s="1121">
        <v>137163.43</v>
      </c>
      <c r="N434" s="1122">
        <v>137163.43</v>
      </c>
      <c r="O434" s="1198">
        <v>0</v>
      </c>
      <c r="P434" s="1199">
        <v>0</v>
      </c>
      <c r="Q434" s="1118" t="s">
        <v>5394</v>
      </c>
      <c r="R434" s="1124">
        <v>4217166136</v>
      </c>
      <c r="S434" s="1124" t="s">
        <v>5395</v>
      </c>
      <c r="T434" s="1120" t="s">
        <v>3992</v>
      </c>
      <c r="U434" s="1120" t="s">
        <v>3992</v>
      </c>
      <c r="V434" s="1209">
        <v>42809</v>
      </c>
      <c r="W434" s="1209">
        <v>42811</v>
      </c>
      <c r="X434" s="1120" t="s">
        <v>5539</v>
      </c>
      <c r="Y434" s="1121">
        <v>137163.43</v>
      </c>
      <c r="Z434" s="1118" t="s">
        <v>5394</v>
      </c>
      <c r="AA434" s="1124">
        <v>4217166136</v>
      </c>
    </row>
    <row r="435" spans="1:27" ht="51">
      <c r="A435" s="314" t="s">
        <v>3040</v>
      </c>
      <c r="B435" s="1118" t="s">
        <v>5536</v>
      </c>
      <c r="C435" s="1115">
        <v>4219006723</v>
      </c>
      <c r="D435" s="1140" t="s">
        <v>4488</v>
      </c>
      <c r="E435" s="1118" t="s">
        <v>5420</v>
      </c>
      <c r="F435" s="1120" t="s">
        <v>787</v>
      </c>
      <c r="G435" s="1120" t="s">
        <v>795</v>
      </c>
      <c r="H435" s="1120" t="s">
        <v>5540</v>
      </c>
      <c r="I435" s="1120" t="s">
        <v>5541</v>
      </c>
      <c r="J435" s="1197">
        <v>1</v>
      </c>
      <c r="K435" s="1197">
        <v>1</v>
      </c>
      <c r="L435" s="1197">
        <v>0</v>
      </c>
      <c r="M435" s="1121">
        <v>325566.21999999997</v>
      </c>
      <c r="N435" s="1122">
        <v>325566.21999999997</v>
      </c>
      <c r="O435" s="1198">
        <v>0</v>
      </c>
      <c r="P435" s="1199">
        <v>0</v>
      </c>
      <c r="Q435" s="1118" t="s">
        <v>4057</v>
      </c>
      <c r="R435" s="1124">
        <v>4217146362</v>
      </c>
      <c r="S435" s="1118" t="s">
        <v>5423</v>
      </c>
      <c r="T435" s="1122" t="s">
        <v>3992</v>
      </c>
      <c r="U435" s="1120" t="s">
        <v>3992</v>
      </c>
      <c r="V435" s="1209">
        <v>42814</v>
      </c>
      <c r="W435" s="1209">
        <v>42814</v>
      </c>
      <c r="X435" s="1120" t="s">
        <v>5542</v>
      </c>
      <c r="Y435" s="1121">
        <v>325566.21999999997</v>
      </c>
      <c r="Z435" s="1118" t="s">
        <v>4057</v>
      </c>
      <c r="AA435" s="1124">
        <v>4217146362</v>
      </c>
    </row>
    <row r="436" spans="1:27" ht="51">
      <c r="A436" s="314" t="s">
        <v>3041</v>
      </c>
      <c r="B436" s="1124" t="s">
        <v>5543</v>
      </c>
      <c r="C436" s="1115">
        <v>4219007325</v>
      </c>
      <c r="D436" s="1140" t="s">
        <v>4488</v>
      </c>
      <c r="E436" s="1118" t="s">
        <v>5391</v>
      </c>
      <c r="F436" s="1120" t="s">
        <v>787</v>
      </c>
      <c r="G436" s="1120" t="s">
        <v>5428</v>
      </c>
      <c r="H436" s="1120" t="s">
        <v>5544</v>
      </c>
      <c r="I436" s="1118" t="s">
        <v>5409</v>
      </c>
      <c r="J436" s="1197">
        <v>1</v>
      </c>
      <c r="K436" s="1197">
        <v>1</v>
      </c>
      <c r="L436" s="1197">
        <v>0</v>
      </c>
      <c r="M436" s="1121">
        <v>209318.41</v>
      </c>
      <c r="N436" s="1122">
        <v>209318.41</v>
      </c>
      <c r="O436" s="1198">
        <v>0</v>
      </c>
      <c r="P436" s="1199">
        <v>0</v>
      </c>
      <c r="Q436" s="1118" t="s">
        <v>5394</v>
      </c>
      <c r="R436" s="1124">
        <v>4217166136</v>
      </c>
      <c r="S436" s="1124" t="s">
        <v>5395</v>
      </c>
      <c r="T436" s="1120" t="s">
        <v>3992</v>
      </c>
      <c r="U436" s="1120" t="s">
        <v>3992</v>
      </c>
      <c r="V436" s="1209">
        <v>42811</v>
      </c>
      <c r="W436" s="1209">
        <v>42811</v>
      </c>
      <c r="X436" s="1120" t="s">
        <v>5545</v>
      </c>
      <c r="Y436" s="1121">
        <v>209318.41</v>
      </c>
      <c r="Z436" s="1118" t="s">
        <v>5394</v>
      </c>
      <c r="AA436" s="1124">
        <v>4217166136</v>
      </c>
    </row>
    <row r="437" spans="1:27" ht="51">
      <c r="A437" s="314" t="s">
        <v>3042</v>
      </c>
      <c r="B437" s="1124" t="s">
        <v>5546</v>
      </c>
      <c r="C437" s="1118" t="s">
        <v>5547</v>
      </c>
      <c r="D437" s="1140" t="s">
        <v>4488</v>
      </c>
      <c r="E437" s="1118" t="s">
        <v>5391</v>
      </c>
      <c r="F437" s="1120" t="s">
        <v>796</v>
      </c>
      <c r="G437" s="1120" t="s">
        <v>795</v>
      </c>
      <c r="H437" s="1120" t="s">
        <v>5548</v>
      </c>
      <c r="I437" s="1118" t="s">
        <v>5409</v>
      </c>
      <c r="J437" s="1197">
        <v>1</v>
      </c>
      <c r="K437" s="1197">
        <v>1</v>
      </c>
      <c r="L437" s="1197">
        <v>0</v>
      </c>
      <c r="M437" s="1121">
        <v>114619.97</v>
      </c>
      <c r="N437" s="1122">
        <v>114619.97</v>
      </c>
      <c r="O437" s="1198">
        <v>0</v>
      </c>
      <c r="P437" s="1199">
        <v>0</v>
      </c>
      <c r="Q437" s="1118" t="s">
        <v>5394</v>
      </c>
      <c r="R437" s="1124">
        <v>4217166136</v>
      </c>
      <c r="S437" s="1124" t="s">
        <v>5395</v>
      </c>
      <c r="T437" s="1120" t="s">
        <v>3992</v>
      </c>
      <c r="U437" s="1120" t="s">
        <v>3992</v>
      </c>
      <c r="V437" s="1120" t="s">
        <v>4422</v>
      </c>
      <c r="W437" s="1120" t="s">
        <v>4149</v>
      </c>
      <c r="X437" s="1120" t="s">
        <v>5549</v>
      </c>
      <c r="Y437" s="1121">
        <v>114619.97</v>
      </c>
      <c r="Z437" s="1118" t="s">
        <v>5394</v>
      </c>
      <c r="AA437" s="1124">
        <v>4217166136</v>
      </c>
    </row>
    <row r="438" spans="1:27" ht="51">
      <c r="A438" s="314" t="s">
        <v>3043</v>
      </c>
      <c r="B438" s="1124" t="s">
        <v>5550</v>
      </c>
      <c r="C438" s="1115">
        <v>4221008090</v>
      </c>
      <c r="D438" s="1140" t="s">
        <v>4488</v>
      </c>
      <c r="E438" s="1118" t="s">
        <v>5391</v>
      </c>
      <c r="F438" s="1120" t="s">
        <v>796</v>
      </c>
      <c r="G438" s="1120" t="s">
        <v>795</v>
      </c>
      <c r="H438" s="1120" t="s">
        <v>5551</v>
      </c>
      <c r="I438" s="1118" t="s">
        <v>5409</v>
      </c>
      <c r="J438" s="1197">
        <v>1</v>
      </c>
      <c r="K438" s="1197">
        <v>1</v>
      </c>
      <c r="L438" s="1197">
        <v>0</v>
      </c>
      <c r="M438" s="1121">
        <v>159705.75</v>
      </c>
      <c r="N438" s="1122">
        <v>159705.75</v>
      </c>
      <c r="O438" s="1198">
        <v>0</v>
      </c>
      <c r="P438" s="1199">
        <v>0</v>
      </c>
      <c r="Q438" s="1118" t="s">
        <v>5394</v>
      </c>
      <c r="R438" s="1124">
        <v>4217166136</v>
      </c>
      <c r="S438" s="1124" t="s">
        <v>5395</v>
      </c>
      <c r="T438" s="1120" t="s">
        <v>3992</v>
      </c>
      <c r="U438" s="1120" t="s">
        <v>3992</v>
      </c>
      <c r="V438" s="1120" t="s">
        <v>4422</v>
      </c>
      <c r="W438" s="1120" t="s">
        <v>4149</v>
      </c>
      <c r="X438" s="1120" t="s">
        <v>5552</v>
      </c>
      <c r="Y438" s="1121">
        <v>159705.75</v>
      </c>
      <c r="Z438" s="1118" t="s">
        <v>5394</v>
      </c>
      <c r="AA438" s="1124">
        <v>4217166136</v>
      </c>
    </row>
    <row r="439" spans="1:27" ht="51">
      <c r="A439" s="314" t="s">
        <v>3044</v>
      </c>
      <c r="B439" s="1124" t="s">
        <v>5553</v>
      </c>
      <c r="C439" s="1118" t="s">
        <v>5554</v>
      </c>
      <c r="D439" s="1140" t="s">
        <v>4488</v>
      </c>
      <c r="E439" s="1118" t="s">
        <v>5391</v>
      </c>
      <c r="F439" s="1120" t="s">
        <v>796</v>
      </c>
      <c r="G439" s="1120" t="s">
        <v>795</v>
      </c>
      <c r="H439" s="1120" t="s">
        <v>5555</v>
      </c>
      <c r="I439" s="1118" t="s">
        <v>5409</v>
      </c>
      <c r="J439" s="1197">
        <v>1</v>
      </c>
      <c r="K439" s="1197">
        <v>1</v>
      </c>
      <c r="L439" s="1197">
        <v>0</v>
      </c>
      <c r="M439" s="1121">
        <v>293643.2</v>
      </c>
      <c r="N439" s="1122">
        <v>293643.2</v>
      </c>
      <c r="O439" s="1198">
        <v>0</v>
      </c>
      <c r="P439" s="1199">
        <v>0</v>
      </c>
      <c r="Q439" s="1118" t="s">
        <v>5394</v>
      </c>
      <c r="R439" s="1124">
        <v>4217166136</v>
      </c>
      <c r="S439" s="1124" t="s">
        <v>5395</v>
      </c>
      <c r="T439" s="1120" t="s">
        <v>3992</v>
      </c>
      <c r="U439" s="1120" t="s">
        <v>3992</v>
      </c>
      <c r="V439" s="1120" t="s">
        <v>4377</v>
      </c>
      <c r="W439" s="1120" t="s">
        <v>4422</v>
      </c>
      <c r="X439" s="1120" t="s">
        <v>5556</v>
      </c>
      <c r="Y439" s="1121">
        <v>293643.2</v>
      </c>
      <c r="Z439" s="1118" t="s">
        <v>5394</v>
      </c>
      <c r="AA439" s="1124">
        <v>4217166136</v>
      </c>
    </row>
    <row r="440" spans="1:27" ht="51">
      <c r="A440" s="314" t="s">
        <v>3045</v>
      </c>
      <c r="B440" s="1124" t="s">
        <v>5557</v>
      </c>
      <c r="C440" s="1118" t="s">
        <v>5558</v>
      </c>
      <c r="D440" s="1140" t="s">
        <v>4488</v>
      </c>
      <c r="E440" s="1118" t="s">
        <v>5391</v>
      </c>
      <c r="F440" s="1120" t="s">
        <v>796</v>
      </c>
      <c r="G440" s="1120" t="s">
        <v>795</v>
      </c>
      <c r="H440" s="1120" t="s">
        <v>5559</v>
      </c>
      <c r="I440" s="1118" t="s">
        <v>5409</v>
      </c>
      <c r="J440" s="1197">
        <v>1</v>
      </c>
      <c r="K440" s="1197">
        <v>1</v>
      </c>
      <c r="L440" s="1197">
        <v>0</v>
      </c>
      <c r="M440" s="1121">
        <v>89829.16</v>
      </c>
      <c r="N440" s="1122">
        <v>89829.16</v>
      </c>
      <c r="O440" s="1198">
        <v>0</v>
      </c>
      <c r="P440" s="1199">
        <v>0</v>
      </c>
      <c r="Q440" s="1118" t="s">
        <v>5394</v>
      </c>
      <c r="R440" s="1124">
        <v>4217166136</v>
      </c>
      <c r="S440" s="1124" t="s">
        <v>5395</v>
      </c>
      <c r="T440" s="1120" t="s">
        <v>3992</v>
      </c>
      <c r="U440" s="1120" t="s">
        <v>3992</v>
      </c>
      <c r="V440" s="1120" t="s">
        <v>4422</v>
      </c>
      <c r="W440" s="1120" t="s">
        <v>4149</v>
      </c>
      <c r="X440" s="1120" t="s">
        <v>5560</v>
      </c>
      <c r="Y440" s="1121">
        <v>89829.16</v>
      </c>
      <c r="Z440" s="1118" t="s">
        <v>5394</v>
      </c>
      <c r="AA440" s="1124">
        <v>4217166136</v>
      </c>
    </row>
    <row r="441" spans="1:27" ht="51">
      <c r="A441" s="314" t="s">
        <v>3046</v>
      </c>
      <c r="B441" s="1124" t="s">
        <v>5561</v>
      </c>
      <c r="C441" s="1118" t="s">
        <v>5562</v>
      </c>
      <c r="D441" s="1140" t="s">
        <v>4488</v>
      </c>
      <c r="E441" s="1118" t="s">
        <v>5391</v>
      </c>
      <c r="F441" s="1120" t="s">
        <v>796</v>
      </c>
      <c r="G441" s="1120" t="s">
        <v>795</v>
      </c>
      <c r="H441" s="1120" t="s">
        <v>5563</v>
      </c>
      <c r="I441" s="1118" t="s">
        <v>5409</v>
      </c>
      <c r="J441" s="1197">
        <v>1</v>
      </c>
      <c r="K441" s="1197">
        <v>1</v>
      </c>
      <c r="L441" s="1197">
        <v>0</v>
      </c>
      <c r="M441" s="1121">
        <v>139158.34</v>
      </c>
      <c r="N441" s="1122">
        <v>139158.34</v>
      </c>
      <c r="O441" s="1198">
        <v>0</v>
      </c>
      <c r="P441" s="1199">
        <v>0</v>
      </c>
      <c r="Q441" s="1118" t="s">
        <v>5394</v>
      </c>
      <c r="R441" s="1124">
        <v>4217166136</v>
      </c>
      <c r="S441" s="1124" t="s">
        <v>5395</v>
      </c>
      <c r="T441" s="1120" t="s">
        <v>3992</v>
      </c>
      <c r="U441" s="1120" t="s">
        <v>3992</v>
      </c>
      <c r="V441" s="1120" t="s">
        <v>4422</v>
      </c>
      <c r="W441" s="1120" t="s">
        <v>4149</v>
      </c>
      <c r="X441" s="1120" t="s">
        <v>5564</v>
      </c>
      <c r="Y441" s="1121">
        <v>139158.34</v>
      </c>
      <c r="Z441" s="1118" t="s">
        <v>5394</v>
      </c>
      <c r="AA441" s="1124">
        <v>4217166136</v>
      </c>
    </row>
    <row r="442" spans="1:27" ht="51">
      <c r="A442" s="314" t="s">
        <v>3047</v>
      </c>
      <c r="B442" s="1124" t="s">
        <v>5565</v>
      </c>
      <c r="C442" s="1118" t="s">
        <v>5566</v>
      </c>
      <c r="D442" s="1140" t="s">
        <v>4488</v>
      </c>
      <c r="E442" s="1118" t="s">
        <v>5391</v>
      </c>
      <c r="F442" s="1120" t="s">
        <v>796</v>
      </c>
      <c r="G442" s="1120" t="s">
        <v>795</v>
      </c>
      <c r="H442" s="1120" t="s">
        <v>5567</v>
      </c>
      <c r="I442" s="1118" t="s">
        <v>5409</v>
      </c>
      <c r="J442" s="1197">
        <v>1</v>
      </c>
      <c r="K442" s="1197">
        <v>1</v>
      </c>
      <c r="L442" s="1197">
        <v>0</v>
      </c>
      <c r="M442" s="1121">
        <v>89735.92</v>
      </c>
      <c r="N442" s="1122">
        <v>89735.92</v>
      </c>
      <c r="O442" s="1198">
        <v>0</v>
      </c>
      <c r="P442" s="1199">
        <v>0</v>
      </c>
      <c r="Q442" s="1118" t="s">
        <v>5394</v>
      </c>
      <c r="R442" s="1124">
        <v>4217166136</v>
      </c>
      <c r="S442" s="1124" t="s">
        <v>5395</v>
      </c>
      <c r="T442" s="1120" t="s">
        <v>3992</v>
      </c>
      <c r="U442" s="1120" t="s">
        <v>3992</v>
      </c>
      <c r="V442" s="1120" t="s">
        <v>4377</v>
      </c>
      <c r="W442" s="1120" t="s">
        <v>4422</v>
      </c>
      <c r="X442" s="1120" t="s">
        <v>5568</v>
      </c>
      <c r="Y442" s="1121">
        <v>89735.92</v>
      </c>
      <c r="Z442" s="1118" t="s">
        <v>5394</v>
      </c>
      <c r="AA442" s="1124">
        <v>4217166136</v>
      </c>
    </row>
    <row r="443" spans="1:27" ht="38.25">
      <c r="A443" s="314" t="s">
        <v>3048</v>
      </c>
      <c r="B443" s="1124" t="s">
        <v>5569</v>
      </c>
      <c r="C443" s="1115">
        <v>4219006434</v>
      </c>
      <c r="D443" s="1118" t="s">
        <v>5382</v>
      </c>
      <c r="E443" s="1118" t="s">
        <v>5387</v>
      </c>
      <c r="F443" s="1120" t="s">
        <v>796</v>
      </c>
      <c r="G443" s="1120" t="s">
        <v>3992</v>
      </c>
      <c r="H443" s="1120" t="s">
        <v>3992</v>
      </c>
      <c r="I443" s="1120" t="s">
        <v>530</v>
      </c>
      <c r="J443" s="1197">
        <v>1</v>
      </c>
      <c r="K443" s="1197">
        <v>1</v>
      </c>
      <c r="L443" s="1197">
        <v>0</v>
      </c>
      <c r="M443" s="1121">
        <v>152378.04</v>
      </c>
      <c r="N443" s="1122">
        <v>152378.04</v>
      </c>
      <c r="O443" s="1122">
        <v>0</v>
      </c>
      <c r="P443" s="1210">
        <v>0</v>
      </c>
      <c r="Q443" s="1124" t="s">
        <v>526</v>
      </c>
      <c r="R443" s="1118" t="s">
        <v>4705</v>
      </c>
      <c r="S443" s="1124" t="s">
        <v>5388</v>
      </c>
      <c r="T443" s="1120" t="s">
        <v>3992</v>
      </c>
      <c r="U443" s="1120" t="s">
        <v>3992</v>
      </c>
      <c r="V443" s="1120" t="s">
        <v>2629</v>
      </c>
      <c r="W443" s="1120" t="s">
        <v>4104</v>
      </c>
      <c r="X443" s="1120" t="s">
        <v>5570</v>
      </c>
      <c r="Y443" s="1121">
        <v>152378.04</v>
      </c>
      <c r="Z443" s="1124" t="s">
        <v>526</v>
      </c>
      <c r="AA443" s="1118" t="s">
        <v>4705</v>
      </c>
    </row>
    <row r="444" spans="1:27" ht="51">
      <c r="A444" s="314" t="s">
        <v>3049</v>
      </c>
      <c r="B444" s="1124" t="s">
        <v>5569</v>
      </c>
      <c r="C444" s="1115">
        <v>4219006434</v>
      </c>
      <c r="D444" s="1140" t="s">
        <v>4488</v>
      </c>
      <c r="E444" s="1118" t="s">
        <v>5391</v>
      </c>
      <c r="F444" s="1120" t="s">
        <v>787</v>
      </c>
      <c r="G444" s="1120" t="s">
        <v>5428</v>
      </c>
      <c r="H444" s="1120" t="s">
        <v>5571</v>
      </c>
      <c r="I444" s="1118" t="s">
        <v>5409</v>
      </c>
      <c r="J444" s="1197">
        <v>1</v>
      </c>
      <c r="K444" s="1197">
        <v>1</v>
      </c>
      <c r="L444" s="1197">
        <v>0</v>
      </c>
      <c r="M444" s="1121">
        <v>76899.66</v>
      </c>
      <c r="N444" s="1122">
        <v>76899.66</v>
      </c>
      <c r="O444" s="1198">
        <v>0</v>
      </c>
      <c r="P444" s="1199">
        <v>0</v>
      </c>
      <c r="Q444" s="1118" t="s">
        <v>5394</v>
      </c>
      <c r="R444" s="1124">
        <v>4217166136</v>
      </c>
      <c r="S444" s="1124" t="s">
        <v>5395</v>
      </c>
      <c r="T444" s="1120" t="s">
        <v>3992</v>
      </c>
      <c r="U444" s="1120" t="s">
        <v>3992</v>
      </c>
      <c r="V444" s="1120" t="s">
        <v>4422</v>
      </c>
      <c r="W444" s="1120" t="s">
        <v>4149</v>
      </c>
      <c r="X444" s="1120" t="s">
        <v>5572</v>
      </c>
      <c r="Y444" s="1121">
        <v>76899.66</v>
      </c>
      <c r="Z444" s="1118" t="s">
        <v>5394</v>
      </c>
      <c r="AA444" s="1124">
        <v>4217166136</v>
      </c>
    </row>
    <row r="445" spans="1:27" ht="51">
      <c r="A445" s="314" t="s">
        <v>3050</v>
      </c>
      <c r="B445" s="1124" t="s">
        <v>5573</v>
      </c>
      <c r="C445" s="1115">
        <v>4221008301</v>
      </c>
      <c r="D445" s="1140" t="s">
        <v>4488</v>
      </c>
      <c r="E445" s="1118" t="s">
        <v>5391</v>
      </c>
      <c r="F445" s="1120" t="s">
        <v>796</v>
      </c>
      <c r="G445" s="1120" t="s">
        <v>795</v>
      </c>
      <c r="H445" s="1120" t="s">
        <v>5574</v>
      </c>
      <c r="I445" s="1118" t="s">
        <v>5409</v>
      </c>
      <c r="J445" s="1197">
        <v>1</v>
      </c>
      <c r="K445" s="1197">
        <v>1</v>
      </c>
      <c r="L445" s="1197">
        <v>0</v>
      </c>
      <c r="M445" s="1121">
        <v>243599.91</v>
      </c>
      <c r="N445" s="1122">
        <v>243599.91</v>
      </c>
      <c r="O445" s="1198">
        <v>0</v>
      </c>
      <c r="P445" s="1199">
        <v>0</v>
      </c>
      <c r="Q445" s="1118" t="s">
        <v>5394</v>
      </c>
      <c r="R445" s="1124">
        <v>4217166136</v>
      </c>
      <c r="S445" s="1124" t="s">
        <v>5395</v>
      </c>
      <c r="T445" s="1120" t="s">
        <v>3992</v>
      </c>
      <c r="U445" s="1120" t="s">
        <v>3992</v>
      </c>
      <c r="V445" s="1120" t="s">
        <v>4422</v>
      </c>
      <c r="W445" s="1120" t="s">
        <v>4149</v>
      </c>
      <c r="X445" s="1120" t="s">
        <v>5575</v>
      </c>
      <c r="Y445" s="1121">
        <v>243599.91</v>
      </c>
      <c r="Z445" s="1118" t="s">
        <v>5394</v>
      </c>
      <c r="AA445" s="1124">
        <v>4217166136</v>
      </c>
    </row>
    <row r="446" spans="1:27" ht="51">
      <c r="A446" s="314" t="s">
        <v>3051</v>
      </c>
      <c r="B446" s="1124" t="s">
        <v>5576</v>
      </c>
      <c r="C446" s="1118" t="s">
        <v>5577</v>
      </c>
      <c r="D446" s="1140" t="s">
        <v>4488</v>
      </c>
      <c r="E446" s="1118" t="s">
        <v>5391</v>
      </c>
      <c r="F446" s="1120" t="s">
        <v>796</v>
      </c>
      <c r="G446" s="1120" t="s">
        <v>795</v>
      </c>
      <c r="H446" s="1120" t="s">
        <v>5578</v>
      </c>
      <c r="I446" s="1118" t="s">
        <v>5409</v>
      </c>
      <c r="J446" s="1197">
        <v>1</v>
      </c>
      <c r="K446" s="1197">
        <v>1</v>
      </c>
      <c r="L446" s="1197">
        <v>0</v>
      </c>
      <c r="M446" s="1121">
        <v>184138.16</v>
      </c>
      <c r="N446" s="1122">
        <v>184138.16</v>
      </c>
      <c r="O446" s="1198">
        <v>0</v>
      </c>
      <c r="P446" s="1199">
        <v>0</v>
      </c>
      <c r="Q446" s="1118" t="s">
        <v>5394</v>
      </c>
      <c r="R446" s="1124">
        <v>4217166136</v>
      </c>
      <c r="S446" s="1124" t="s">
        <v>5395</v>
      </c>
      <c r="T446" s="1120" t="s">
        <v>3992</v>
      </c>
      <c r="U446" s="1120" t="s">
        <v>3992</v>
      </c>
      <c r="V446" s="1120" t="s">
        <v>4422</v>
      </c>
      <c r="W446" s="1120" t="s">
        <v>4149</v>
      </c>
      <c r="X446" s="1120" t="s">
        <v>5579</v>
      </c>
      <c r="Y446" s="1121">
        <v>184138.16</v>
      </c>
      <c r="Z446" s="1118" t="s">
        <v>5394</v>
      </c>
      <c r="AA446" s="1124">
        <v>4217166136</v>
      </c>
    </row>
    <row r="447" spans="1:27" ht="51">
      <c r="A447" s="314" t="s">
        <v>3052</v>
      </c>
      <c r="B447" s="1118" t="s">
        <v>5580</v>
      </c>
      <c r="C447" s="1115">
        <v>4219006699</v>
      </c>
      <c r="D447" s="1140" t="s">
        <v>4488</v>
      </c>
      <c r="E447" s="1118" t="s">
        <v>5391</v>
      </c>
      <c r="F447" s="1120" t="s">
        <v>796</v>
      </c>
      <c r="G447" s="1120" t="s">
        <v>795</v>
      </c>
      <c r="H447" s="1120" t="s">
        <v>5581</v>
      </c>
      <c r="I447" s="1118" t="s">
        <v>5409</v>
      </c>
      <c r="J447" s="1197">
        <v>1</v>
      </c>
      <c r="K447" s="1197">
        <v>1</v>
      </c>
      <c r="L447" s="1197">
        <v>0</v>
      </c>
      <c r="M447" s="1121">
        <v>154079.41</v>
      </c>
      <c r="N447" s="1122">
        <v>154079.41</v>
      </c>
      <c r="O447" s="1198">
        <v>0</v>
      </c>
      <c r="P447" s="1199">
        <v>0</v>
      </c>
      <c r="Q447" s="1118" t="s">
        <v>5394</v>
      </c>
      <c r="R447" s="1124">
        <v>4217166136</v>
      </c>
      <c r="S447" s="1124" t="s">
        <v>5395</v>
      </c>
      <c r="T447" s="1120" t="s">
        <v>3992</v>
      </c>
      <c r="U447" s="1120" t="s">
        <v>3992</v>
      </c>
      <c r="V447" s="1120" t="s">
        <v>4422</v>
      </c>
      <c r="W447" s="1120" t="s">
        <v>4149</v>
      </c>
      <c r="X447" s="1120" t="s">
        <v>5582</v>
      </c>
      <c r="Y447" s="1121">
        <v>154079.41</v>
      </c>
      <c r="Z447" s="1118" t="s">
        <v>5394</v>
      </c>
      <c r="AA447" s="1124">
        <v>4217166136</v>
      </c>
    </row>
    <row r="448" spans="1:27" ht="51">
      <c r="A448" s="314" t="s">
        <v>3053</v>
      </c>
      <c r="B448" s="1118" t="s">
        <v>5583</v>
      </c>
      <c r="C448" s="1115">
        <v>4219006635</v>
      </c>
      <c r="D448" s="1140" t="s">
        <v>4488</v>
      </c>
      <c r="E448" s="1118" t="s">
        <v>5391</v>
      </c>
      <c r="F448" s="1120" t="s">
        <v>4012</v>
      </c>
      <c r="G448" s="1120" t="s">
        <v>797</v>
      </c>
      <c r="H448" s="1120" t="s">
        <v>5584</v>
      </c>
      <c r="I448" s="1118" t="s">
        <v>5409</v>
      </c>
      <c r="J448" s="1197">
        <v>1</v>
      </c>
      <c r="K448" s="1197">
        <v>1</v>
      </c>
      <c r="L448" s="1197">
        <v>0</v>
      </c>
      <c r="M448" s="1121">
        <v>564025.71</v>
      </c>
      <c r="N448" s="1122">
        <v>564025.71</v>
      </c>
      <c r="O448" s="1198">
        <v>0</v>
      </c>
      <c r="P448" s="1199">
        <v>0</v>
      </c>
      <c r="Q448" s="1118" t="s">
        <v>5394</v>
      </c>
      <c r="R448" s="1124">
        <v>4217166136</v>
      </c>
      <c r="S448" s="1124" t="s">
        <v>5395</v>
      </c>
      <c r="T448" s="1120" t="s">
        <v>3992</v>
      </c>
      <c r="U448" s="1120" t="s">
        <v>3992</v>
      </c>
      <c r="V448" s="1120" t="s">
        <v>4422</v>
      </c>
      <c r="W448" s="1120" t="s">
        <v>4149</v>
      </c>
      <c r="X448" s="1120" t="s">
        <v>5585</v>
      </c>
      <c r="Y448" s="1121">
        <v>564025.71</v>
      </c>
      <c r="Z448" s="1118" t="s">
        <v>5394</v>
      </c>
      <c r="AA448" s="1124">
        <v>4217166136</v>
      </c>
    </row>
    <row r="449" spans="1:27" ht="51">
      <c r="A449" s="314" t="s">
        <v>3054</v>
      </c>
      <c r="B449" s="1124" t="s">
        <v>5586</v>
      </c>
      <c r="C449" s="1118" t="s">
        <v>5587</v>
      </c>
      <c r="D449" s="1140" t="s">
        <v>4488</v>
      </c>
      <c r="E449" s="1118" t="s">
        <v>5391</v>
      </c>
      <c r="F449" s="1120" t="s">
        <v>796</v>
      </c>
      <c r="G449" s="1120" t="s">
        <v>795</v>
      </c>
      <c r="H449" s="1120" t="s">
        <v>5588</v>
      </c>
      <c r="I449" s="1118" t="s">
        <v>5409</v>
      </c>
      <c r="J449" s="1197">
        <v>1</v>
      </c>
      <c r="K449" s="1197">
        <v>1</v>
      </c>
      <c r="L449" s="1197">
        <v>0</v>
      </c>
      <c r="M449" s="1121">
        <v>74159.19</v>
      </c>
      <c r="N449" s="1122">
        <v>74159.19</v>
      </c>
      <c r="O449" s="1198">
        <v>0</v>
      </c>
      <c r="P449" s="1199">
        <v>0</v>
      </c>
      <c r="Q449" s="1118" t="s">
        <v>5394</v>
      </c>
      <c r="R449" s="1124">
        <v>4217166136</v>
      </c>
      <c r="S449" s="1124" t="s">
        <v>5395</v>
      </c>
      <c r="T449" s="1120" t="s">
        <v>3992</v>
      </c>
      <c r="U449" s="1120" t="s">
        <v>3992</v>
      </c>
      <c r="V449" s="1120" t="s">
        <v>4377</v>
      </c>
      <c r="W449" s="1120" t="s">
        <v>4422</v>
      </c>
      <c r="X449" s="1120" t="s">
        <v>5589</v>
      </c>
      <c r="Y449" s="1121">
        <v>74159.19</v>
      </c>
      <c r="Z449" s="1118" t="s">
        <v>5394</v>
      </c>
      <c r="AA449" s="1124">
        <v>4217166136</v>
      </c>
    </row>
    <row r="450" spans="1:27" ht="51">
      <c r="A450" s="314" t="s">
        <v>3055</v>
      </c>
      <c r="B450" s="1124" t="s">
        <v>5586</v>
      </c>
      <c r="C450" s="1118" t="s">
        <v>5587</v>
      </c>
      <c r="D450" s="1140" t="s">
        <v>4488</v>
      </c>
      <c r="E450" s="1118" t="s">
        <v>5391</v>
      </c>
      <c r="F450" s="1120" t="s">
        <v>796</v>
      </c>
      <c r="G450" s="1120" t="s">
        <v>795</v>
      </c>
      <c r="H450" s="1120" t="s">
        <v>5590</v>
      </c>
      <c r="I450" s="1118" t="s">
        <v>5409</v>
      </c>
      <c r="J450" s="1197">
        <v>1</v>
      </c>
      <c r="K450" s="1197">
        <v>1</v>
      </c>
      <c r="L450" s="1197">
        <v>0</v>
      </c>
      <c r="M450" s="1121">
        <v>270608.87</v>
      </c>
      <c r="N450" s="1122">
        <v>270608.87</v>
      </c>
      <c r="O450" s="1198">
        <v>0</v>
      </c>
      <c r="P450" s="1199">
        <v>0</v>
      </c>
      <c r="Q450" s="1118" t="s">
        <v>5394</v>
      </c>
      <c r="R450" s="1124">
        <v>4217166136</v>
      </c>
      <c r="S450" s="1124" t="s">
        <v>5395</v>
      </c>
      <c r="T450" s="1120" t="s">
        <v>3992</v>
      </c>
      <c r="U450" s="1120" t="s">
        <v>3992</v>
      </c>
      <c r="V450" s="1120" t="s">
        <v>4149</v>
      </c>
      <c r="W450" s="1120" t="s">
        <v>4149</v>
      </c>
      <c r="X450" s="1120" t="s">
        <v>5591</v>
      </c>
      <c r="Y450" s="1121">
        <v>270608.87</v>
      </c>
      <c r="Z450" s="1118" t="s">
        <v>5394</v>
      </c>
      <c r="AA450" s="1124">
        <v>4217166136</v>
      </c>
    </row>
    <row r="451" spans="1:27" ht="51">
      <c r="A451" s="314" t="s">
        <v>3056</v>
      </c>
      <c r="B451" s="1124" t="s">
        <v>5592</v>
      </c>
      <c r="C451" s="1118" t="s">
        <v>5593</v>
      </c>
      <c r="D451" s="1140" t="s">
        <v>4488</v>
      </c>
      <c r="E451" s="1118" t="s">
        <v>5391</v>
      </c>
      <c r="F451" s="1120" t="s">
        <v>787</v>
      </c>
      <c r="G451" s="1120" t="s">
        <v>5428</v>
      </c>
      <c r="H451" s="1120" t="s">
        <v>5594</v>
      </c>
      <c r="I451" s="1118" t="s">
        <v>5409</v>
      </c>
      <c r="J451" s="1197">
        <v>1</v>
      </c>
      <c r="K451" s="1197">
        <v>1</v>
      </c>
      <c r="L451" s="1197">
        <v>0</v>
      </c>
      <c r="M451" s="1121">
        <v>139453.22</v>
      </c>
      <c r="N451" s="1122">
        <v>139453.22</v>
      </c>
      <c r="O451" s="1198">
        <v>0</v>
      </c>
      <c r="P451" s="1199">
        <v>0</v>
      </c>
      <c r="Q451" s="1118" t="s">
        <v>5394</v>
      </c>
      <c r="R451" s="1124">
        <v>4217166136</v>
      </c>
      <c r="S451" s="1124" t="s">
        <v>5395</v>
      </c>
      <c r="T451" s="1120" t="s">
        <v>3992</v>
      </c>
      <c r="U451" s="1120" t="s">
        <v>3992</v>
      </c>
      <c r="V451" s="1120" t="s">
        <v>4149</v>
      </c>
      <c r="W451" s="1120" t="s">
        <v>4149</v>
      </c>
      <c r="X451" s="1120" t="s">
        <v>5595</v>
      </c>
      <c r="Y451" s="1121">
        <v>139453.22</v>
      </c>
      <c r="Z451" s="1118" t="s">
        <v>5394</v>
      </c>
      <c r="AA451" s="1124">
        <v>4217166136</v>
      </c>
    </row>
    <row r="452" spans="1:27" ht="51">
      <c r="A452" s="314" t="s">
        <v>3057</v>
      </c>
      <c r="B452" s="1124" t="s">
        <v>5596</v>
      </c>
      <c r="C452" s="1115">
        <v>4219007406</v>
      </c>
      <c r="D452" s="1140" t="s">
        <v>4488</v>
      </c>
      <c r="E452" s="1118" t="s">
        <v>5391</v>
      </c>
      <c r="F452" s="1120" t="s">
        <v>796</v>
      </c>
      <c r="G452" s="1120" t="s">
        <v>795</v>
      </c>
      <c r="H452" s="1120" t="s">
        <v>5597</v>
      </c>
      <c r="I452" s="1118" t="s">
        <v>5409</v>
      </c>
      <c r="J452" s="1197">
        <v>1</v>
      </c>
      <c r="K452" s="1197">
        <v>1</v>
      </c>
      <c r="L452" s="1197">
        <v>0</v>
      </c>
      <c r="M452" s="1121">
        <v>190812.83</v>
      </c>
      <c r="N452" s="1122">
        <v>190812.83</v>
      </c>
      <c r="O452" s="1198">
        <v>0</v>
      </c>
      <c r="P452" s="1199">
        <v>0</v>
      </c>
      <c r="Q452" s="1118" t="s">
        <v>5394</v>
      </c>
      <c r="R452" s="1124">
        <v>4217166136</v>
      </c>
      <c r="S452" s="1124" t="s">
        <v>5395</v>
      </c>
      <c r="T452" s="1120" t="s">
        <v>3992</v>
      </c>
      <c r="U452" s="1120" t="s">
        <v>3992</v>
      </c>
      <c r="V452" s="1120" t="s">
        <v>4149</v>
      </c>
      <c r="W452" s="1120" t="s">
        <v>4149</v>
      </c>
      <c r="X452" s="1120" t="s">
        <v>5598</v>
      </c>
      <c r="Y452" s="1121">
        <v>190812.83</v>
      </c>
      <c r="Z452" s="1118" t="s">
        <v>5394</v>
      </c>
      <c r="AA452" s="1124">
        <v>4217166136</v>
      </c>
    </row>
    <row r="453" spans="1:27" ht="51">
      <c r="A453" s="314" t="s">
        <v>3058</v>
      </c>
      <c r="B453" s="1124" t="s">
        <v>5599</v>
      </c>
      <c r="C453" s="1115">
        <v>4221011858</v>
      </c>
      <c r="D453" s="1140" t="s">
        <v>4488</v>
      </c>
      <c r="E453" s="1118" t="s">
        <v>5391</v>
      </c>
      <c r="F453" s="1120" t="s">
        <v>796</v>
      </c>
      <c r="G453" s="1120" t="s">
        <v>795</v>
      </c>
      <c r="H453" s="1120" t="s">
        <v>5600</v>
      </c>
      <c r="I453" s="1118" t="s">
        <v>5409</v>
      </c>
      <c r="J453" s="1197">
        <v>1</v>
      </c>
      <c r="K453" s="1197">
        <v>1</v>
      </c>
      <c r="L453" s="1197">
        <v>0</v>
      </c>
      <c r="M453" s="1121">
        <v>216426.51</v>
      </c>
      <c r="N453" s="1122">
        <v>216426.51</v>
      </c>
      <c r="O453" s="1198">
        <v>0</v>
      </c>
      <c r="P453" s="1199">
        <v>0</v>
      </c>
      <c r="Q453" s="1118" t="s">
        <v>5394</v>
      </c>
      <c r="R453" s="1124">
        <v>4217166136</v>
      </c>
      <c r="S453" s="1124" t="s">
        <v>5395</v>
      </c>
      <c r="T453" s="1120" t="s">
        <v>3992</v>
      </c>
      <c r="U453" s="1120" t="s">
        <v>3992</v>
      </c>
      <c r="V453" s="1120" t="s">
        <v>4149</v>
      </c>
      <c r="W453" s="1120" t="s">
        <v>4149</v>
      </c>
      <c r="X453" s="1120" t="s">
        <v>5601</v>
      </c>
      <c r="Y453" s="1121">
        <v>216426.51</v>
      </c>
      <c r="Z453" s="1118" t="s">
        <v>5394</v>
      </c>
      <c r="AA453" s="1124">
        <v>4217166136</v>
      </c>
    </row>
    <row r="454" spans="1:27" ht="33.75">
      <c r="A454" s="314" t="s">
        <v>3059</v>
      </c>
      <c r="B454" s="55" t="s">
        <v>2467</v>
      </c>
      <c r="C454" s="1211" t="s">
        <v>5602</v>
      </c>
      <c r="D454" s="1118" t="s">
        <v>5382</v>
      </c>
      <c r="E454" s="139" t="s">
        <v>4247</v>
      </c>
      <c r="F454" s="1212">
        <v>42732</v>
      </c>
      <c r="G454" s="1120" t="s">
        <v>3992</v>
      </c>
      <c r="H454" s="139" t="s">
        <v>3992</v>
      </c>
      <c r="I454" s="139" t="s">
        <v>530</v>
      </c>
      <c r="J454" s="322">
        <v>1</v>
      </c>
      <c r="K454" s="322">
        <v>1</v>
      </c>
      <c r="L454" s="139" t="s">
        <v>666</v>
      </c>
      <c r="M454" s="1213">
        <v>1956421.44</v>
      </c>
      <c r="N454" s="1213">
        <v>1956421.44</v>
      </c>
      <c r="O454" s="1213">
        <v>0</v>
      </c>
      <c r="P454" s="1214">
        <v>0</v>
      </c>
      <c r="Q454" s="119" t="s">
        <v>526</v>
      </c>
      <c r="R454" s="139" t="s">
        <v>4705</v>
      </c>
      <c r="S454" s="119" t="s">
        <v>5603</v>
      </c>
      <c r="T454" s="139" t="s">
        <v>3992</v>
      </c>
      <c r="U454" s="139" t="s">
        <v>3992</v>
      </c>
      <c r="V454" s="1215">
        <v>42732</v>
      </c>
      <c r="W454" s="1215">
        <v>42732</v>
      </c>
      <c r="X454" s="44" t="s">
        <v>5604</v>
      </c>
      <c r="Y454" s="1216">
        <v>1956421.44</v>
      </c>
      <c r="Z454" s="116" t="s">
        <v>526</v>
      </c>
      <c r="AA454" s="44" t="s">
        <v>4705</v>
      </c>
    </row>
    <row r="455" spans="1:27" ht="33.75">
      <c r="A455" s="314" t="s">
        <v>3060</v>
      </c>
      <c r="B455" s="781" t="s">
        <v>2351</v>
      </c>
      <c r="C455" s="1041">
        <v>4221009979</v>
      </c>
      <c r="D455" s="1140" t="s">
        <v>4488</v>
      </c>
      <c r="E455" s="904" t="s">
        <v>5605</v>
      </c>
      <c r="F455" s="44" t="s">
        <v>4740</v>
      </c>
      <c r="G455" s="44" t="s">
        <v>5426</v>
      </c>
      <c r="H455" s="44" t="s">
        <v>5606</v>
      </c>
      <c r="I455" s="44" t="s">
        <v>5607</v>
      </c>
      <c r="J455" s="211">
        <v>1</v>
      </c>
      <c r="K455" s="44">
        <v>1</v>
      </c>
      <c r="L455" s="898">
        <v>0</v>
      </c>
      <c r="M455" s="1217">
        <v>85041.12</v>
      </c>
      <c r="N455" s="1069">
        <v>85041.12</v>
      </c>
      <c r="O455" s="1198">
        <v>0</v>
      </c>
      <c r="P455" s="1199">
        <v>0</v>
      </c>
      <c r="Q455" s="116" t="s">
        <v>267</v>
      </c>
      <c r="R455" s="336" t="s">
        <v>5608</v>
      </c>
      <c r="S455" s="116" t="s">
        <v>5609</v>
      </c>
      <c r="T455" s="139" t="s">
        <v>3992</v>
      </c>
      <c r="U455" s="139" t="s">
        <v>3992</v>
      </c>
      <c r="V455" s="44" t="s">
        <v>4072</v>
      </c>
      <c r="W455" s="209">
        <v>42793</v>
      </c>
      <c r="X455" s="44" t="s">
        <v>5610</v>
      </c>
      <c r="Y455" s="1069">
        <v>85041.12</v>
      </c>
      <c r="Z455" s="116" t="s">
        <v>267</v>
      </c>
      <c r="AA455" s="214" t="s">
        <v>5608</v>
      </c>
    </row>
    <row r="456" spans="1:27" ht="25.5">
      <c r="A456" s="314" t="s">
        <v>3061</v>
      </c>
      <c r="B456" s="57" t="s">
        <v>2467</v>
      </c>
      <c r="C456" s="1211" t="s">
        <v>5602</v>
      </c>
      <c r="D456" s="1140" t="s">
        <v>4488</v>
      </c>
      <c r="E456" s="57" t="s">
        <v>4129</v>
      </c>
      <c r="F456" s="57" t="s">
        <v>5611</v>
      </c>
      <c r="G456" s="57" t="s">
        <v>3981</v>
      </c>
      <c r="H456" s="1097" t="s">
        <v>5612</v>
      </c>
      <c r="I456" s="57" t="s">
        <v>4173</v>
      </c>
      <c r="J456" s="114">
        <v>1</v>
      </c>
      <c r="K456" s="904">
        <v>1</v>
      </c>
      <c r="L456" s="900">
        <v>0</v>
      </c>
      <c r="M456" s="1218">
        <v>548307.13</v>
      </c>
      <c r="N456" s="1213">
        <v>548307.13</v>
      </c>
      <c r="O456" s="1198">
        <v>0</v>
      </c>
      <c r="P456" s="1199">
        <v>0</v>
      </c>
      <c r="Q456" s="1213" t="s">
        <v>347</v>
      </c>
      <c r="R456" s="336" t="s">
        <v>4458</v>
      </c>
      <c r="S456" s="1213" t="s">
        <v>5613</v>
      </c>
      <c r="T456" s="139" t="s">
        <v>3992</v>
      </c>
      <c r="U456" s="139" t="s">
        <v>3992</v>
      </c>
      <c r="V456" s="209">
        <v>42795</v>
      </c>
      <c r="W456" s="209">
        <v>42797</v>
      </c>
      <c r="X456" s="44" t="s">
        <v>5614</v>
      </c>
      <c r="Y456" s="1216">
        <v>548307.13</v>
      </c>
      <c r="Z456" s="1216" t="s">
        <v>347</v>
      </c>
      <c r="AA456" s="214" t="s">
        <v>4458</v>
      </c>
    </row>
    <row r="457" spans="1:27" ht="31.5">
      <c r="A457" s="314" t="s">
        <v>3062</v>
      </c>
      <c r="B457" s="57" t="s">
        <v>2467</v>
      </c>
      <c r="C457" s="1211" t="s">
        <v>5602</v>
      </c>
      <c r="D457" s="1140" t="s">
        <v>4488</v>
      </c>
      <c r="E457" s="904" t="s">
        <v>5605</v>
      </c>
      <c r="F457" s="57" t="s">
        <v>4088</v>
      </c>
      <c r="G457" s="57" t="s">
        <v>4072</v>
      </c>
      <c r="H457" s="1097" t="s">
        <v>5615</v>
      </c>
      <c r="I457" s="904" t="s">
        <v>5616</v>
      </c>
      <c r="J457" s="114">
        <v>1</v>
      </c>
      <c r="K457" s="904">
        <v>1</v>
      </c>
      <c r="L457" s="900">
        <v>0</v>
      </c>
      <c r="M457" s="1218">
        <v>1253415.3700000001</v>
      </c>
      <c r="N457" s="1213">
        <v>1253415.3700000001</v>
      </c>
      <c r="O457" s="1198">
        <v>0</v>
      </c>
      <c r="P457" s="1199">
        <v>0</v>
      </c>
      <c r="Q457" s="1213" t="s">
        <v>4062</v>
      </c>
      <c r="R457" s="336" t="s">
        <v>5617</v>
      </c>
      <c r="S457" s="1213" t="s">
        <v>5618</v>
      </c>
      <c r="T457" s="139" t="s">
        <v>3992</v>
      </c>
      <c r="U457" s="139" t="s">
        <v>3992</v>
      </c>
      <c r="V457" s="209">
        <v>42801</v>
      </c>
      <c r="W457" s="209">
        <v>42801</v>
      </c>
      <c r="X457" s="44" t="s">
        <v>5619</v>
      </c>
      <c r="Y457" s="1216">
        <v>1253415.3700000001</v>
      </c>
      <c r="Z457" s="1216" t="s">
        <v>4062</v>
      </c>
      <c r="AA457" s="214" t="s">
        <v>5617</v>
      </c>
    </row>
    <row r="458" spans="1:27" ht="31.5">
      <c r="A458" s="314" t="s">
        <v>3063</v>
      </c>
      <c r="B458" s="1219" t="s">
        <v>2467</v>
      </c>
      <c r="C458" s="1220" t="s">
        <v>5602</v>
      </c>
      <c r="D458" s="1140" t="s">
        <v>4488</v>
      </c>
      <c r="E458" s="336" t="s">
        <v>5605</v>
      </c>
      <c r="F458" s="1219" t="s">
        <v>4088</v>
      </c>
      <c r="G458" s="1219" t="s">
        <v>4072</v>
      </c>
      <c r="H458" s="1221" t="s">
        <v>5620</v>
      </c>
      <c r="I458" s="336" t="s">
        <v>5616</v>
      </c>
      <c r="J458" s="1222">
        <v>1</v>
      </c>
      <c r="K458" s="336">
        <v>1</v>
      </c>
      <c r="L458" s="901">
        <v>0</v>
      </c>
      <c r="M458" s="1223">
        <v>1163890.8799999999</v>
      </c>
      <c r="N458" s="1224">
        <v>1163890.8799999999</v>
      </c>
      <c r="O458" s="1198">
        <v>0</v>
      </c>
      <c r="P458" s="1199">
        <v>0</v>
      </c>
      <c r="Q458" s="1224" t="s">
        <v>4067</v>
      </c>
      <c r="R458" s="336" t="s">
        <v>5369</v>
      </c>
      <c r="S458" s="1224" t="s">
        <v>5621</v>
      </c>
      <c r="T458" s="139" t="s">
        <v>3992</v>
      </c>
      <c r="U458" s="139" t="s">
        <v>3992</v>
      </c>
      <c r="V458" s="220">
        <v>42807</v>
      </c>
      <c r="W458" s="220">
        <v>42807</v>
      </c>
      <c r="X458" s="214" t="s">
        <v>5622</v>
      </c>
      <c r="Y458" s="1225">
        <v>1163890.8799999999</v>
      </c>
      <c r="Z458" s="1225" t="s">
        <v>4067</v>
      </c>
      <c r="AA458" s="214" t="s">
        <v>5369</v>
      </c>
    </row>
    <row r="459" spans="1:27" ht="38.25">
      <c r="A459" s="314" t="s">
        <v>3064</v>
      </c>
      <c r="B459" s="13" t="s">
        <v>5623</v>
      </c>
      <c r="C459" s="904" t="s">
        <v>5602</v>
      </c>
      <c r="D459" s="1226" t="s">
        <v>4239</v>
      </c>
      <c r="E459" s="1226" t="s">
        <v>5624</v>
      </c>
      <c r="F459" s="139" t="s">
        <v>4045</v>
      </c>
      <c r="G459" s="139" t="s">
        <v>3992</v>
      </c>
      <c r="H459" s="139" t="s">
        <v>3992</v>
      </c>
      <c r="I459" s="1226" t="s">
        <v>4241</v>
      </c>
      <c r="J459" s="1222">
        <v>1</v>
      </c>
      <c r="K459" s="336">
        <v>1</v>
      </c>
      <c r="L459" s="901">
        <v>0</v>
      </c>
      <c r="M459" s="1227">
        <v>74961.600000000006</v>
      </c>
      <c r="N459" s="1228">
        <v>74961.600000000006</v>
      </c>
      <c r="O459" s="1224">
        <v>0</v>
      </c>
      <c r="P459" s="1229">
        <v>0</v>
      </c>
      <c r="Q459" s="1149" t="s">
        <v>5625</v>
      </c>
      <c r="R459" s="1149">
        <v>4253026631</v>
      </c>
      <c r="S459" s="1149" t="s">
        <v>5626</v>
      </c>
      <c r="T459" s="139" t="s">
        <v>3992</v>
      </c>
      <c r="U459" s="139" t="s">
        <v>3992</v>
      </c>
      <c r="V459" s="239">
        <v>42732</v>
      </c>
      <c r="W459" s="239">
        <v>42732</v>
      </c>
      <c r="X459" s="214" t="s">
        <v>5627</v>
      </c>
      <c r="Y459" s="1230">
        <v>74961.600000000006</v>
      </c>
      <c r="Z459" s="1231" t="s">
        <v>5625</v>
      </c>
      <c r="AA459" s="1231">
        <v>4253026631</v>
      </c>
    </row>
    <row r="460" spans="1:27" ht="25.5">
      <c r="A460" s="314" t="s">
        <v>3065</v>
      </c>
      <c r="B460" s="13" t="s">
        <v>5623</v>
      </c>
      <c r="C460" s="904" t="s">
        <v>5602</v>
      </c>
      <c r="D460" s="1226" t="s">
        <v>4239</v>
      </c>
      <c r="E460" s="1226" t="s">
        <v>5628</v>
      </c>
      <c r="F460" s="139" t="s">
        <v>4003</v>
      </c>
      <c r="G460" s="139" t="s">
        <v>3992</v>
      </c>
      <c r="H460" s="139" t="s">
        <v>3992</v>
      </c>
      <c r="I460" s="1226" t="s">
        <v>4241</v>
      </c>
      <c r="J460" s="1222">
        <v>1</v>
      </c>
      <c r="K460" s="336">
        <v>1</v>
      </c>
      <c r="L460" s="901">
        <v>0</v>
      </c>
      <c r="M460" s="1149">
        <v>165853.68</v>
      </c>
      <c r="N460" s="1228">
        <v>165853.68</v>
      </c>
      <c r="O460" s="1224">
        <v>0</v>
      </c>
      <c r="P460" s="1229">
        <v>0</v>
      </c>
      <c r="Q460" s="1149" t="s">
        <v>5629</v>
      </c>
      <c r="R460" s="1149">
        <v>4218001240</v>
      </c>
      <c r="S460" s="1149" t="s">
        <v>5630</v>
      </c>
      <c r="T460" s="139" t="s">
        <v>3992</v>
      </c>
      <c r="U460" s="139" t="s">
        <v>3992</v>
      </c>
      <c r="V460" s="239">
        <v>42732</v>
      </c>
      <c r="W460" s="239">
        <v>42732</v>
      </c>
      <c r="X460" s="214" t="s">
        <v>5631</v>
      </c>
      <c r="Y460" s="1231">
        <v>165853.68</v>
      </c>
      <c r="Z460" s="1231" t="s">
        <v>5629</v>
      </c>
      <c r="AA460" s="1231">
        <v>4218001240</v>
      </c>
    </row>
    <row r="461" spans="1:27" ht="38.25">
      <c r="A461" s="314" t="s">
        <v>3066</v>
      </c>
      <c r="B461" s="13" t="s">
        <v>5623</v>
      </c>
      <c r="C461" s="904" t="s">
        <v>5602</v>
      </c>
      <c r="D461" s="1200" t="s">
        <v>4472</v>
      </c>
      <c r="E461" s="1226" t="s">
        <v>5632</v>
      </c>
      <c r="F461" s="1226" t="s">
        <v>4120</v>
      </c>
      <c r="G461" s="1226" t="s">
        <v>4060</v>
      </c>
      <c r="H461" s="44" t="s">
        <v>5633</v>
      </c>
      <c r="I461" s="1226" t="s">
        <v>334</v>
      </c>
      <c r="J461" s="1222">
        <v>1</v>
      </c>
      <c r="K461" s="336">
        <v>1</v>
      </c>
      <c r="L461" s="901">
        <v>0</v>
      </c>
      <c r="M461" s="1227">
        <v>228000</v>
      </c>
      <c r="N461" s="1228">
        <v>228000</v>
      </c>
      <c r="O461" s="1224">
        <v>0</v>
      </c>
      <c r="P461" s="1229">
        <v>0</v>
      </c>
      <c r="Q461" s="1149" t="s">
        <v>259</v>
      </c>
      <c r="R461" s="1149">
        <v>7707049388</v>
      </c>
      <c r="S461" s="1149" t="s">
        <v>5634</v>
      </c>
      <c r="T461" s="139" t="s">
        <v>3992</v>
      </c>
      <c r="U461" s="139" t="s">
        <v>3992</v>
      </c>
      <c r="V461" s="239">
        <v>42794</v>
      </c>
      <c r="W461" s="239">
        <v>42795</v>
      </c>
      <c r="X461" s="214" t="s">
        <v>5635</v>
      </c>
      <c r="Y461" s="1230">
        <v>228000</v>
      </c>
      <c r="Z461" s="1231" t="s">
        <v>259</v>
      </c>
      <c r="AA461" s="1231">
        <v>7707049388</v>
      </c>
    </row>
    <row r="462" spans="1:27" ht="38.25">
      <c r="A462" s="314" t="s">
        <v>3067</v>
      </c>
      <c r="B462" s="13" t="s">
        <v>5623</v>
      </c>
      <c r="C462" s="904" t="s">
        <v>5602</v>
      </c>
      <c r="D462" s="1200" t="s">
        <v>4472</v>
      </c>
      <c r="E462" s="1232" t="s">
        <v>5632</v>
      </c>
      <c r="F462" s="1226" t="s">
        <v>4120</v>
      </c>
      <c r="G462" s="1226" t="s">
        <v>4060</v>
      </c>
      <c r="H462" s="44" t="s">
        <v>5636</v>
      </c>
      <c r="I462" s="1226" t="s">
        <v>334</v>
      </c>
      <c r="J462" s="1222">
        <v>1</v>
      </c>
      <c r="K462" s="336">
        <v>1</v>
      </c>
      <c r="L462" s="901">
        <v>0</v>
      </c>
      <c r="M462" s="1227">
        <v>254000</v>
      </c>
      <c r="N462" s="1228">
        <v>254000</v>
      </c>
      <c r="O462" s="1224">
        <v>0</v>
      </c>
      <c r="P462" s="1229">
        <v>0</v>
      </c>
      <c r="Q462" s="1149" t="s">
        <v>259</v>
      </c>
      <c r="R462" s="1149">
        <v>7707049388</v>
      </c>
      <c r="S462" s="1149" t="s">
        <v>5634</v>
      </c>
      <c r="T462" s="139" t="s">
        <v>3992</v>
      </c>
      <c r="U462" s="139" t="s">
        <v>3992</v>
      </c>
      <c r="V462" s="239">
        <v>42794</v>
      </c>
      <c r="W462" s="239">
        <v>42796</v>
      </c>
      <c r="X462" s="214" t="s">
        <v>5637</v>
      </c>
      <c r="Y462" s="1230">
        <v>254000</v>
      </c>
      <c r="Z462" s="1231" t="s">
        <v>259</v>
      </c>
      <c r="AA462" s="1231">
        <v>7707049388</v>
      </c>
    </row>
    <row r="463" spans="1:27" ht="38.25">
      <c r="A463" s="314" t="s">
        <v>3068</v>
      </c>
      <c r="B463" s="13" t="s">
        <v>5623</v>
      </c>
      <c r="C463" s="904" t="s">
        <v>5602</v>
      </c>
      <c r="D463" s="1200" t="s">
        <v>4472</v>
      </c>
      <c r="E463" s="1232" t="s">
        <v>5632</v>
      </c>
      <c r="F463" s="1226" t="s">
        <v>4120</v>
      </c>
      <c r="G463" s="1226" t="s">
        <v>4060</v>
      </c>
      <c r="H463" s="44" t="s">
        <v>5638</v>
      </c>
      <c r="I463" s="1226" t="s">
        <v>334</v>
      </c>
      <c r="J463" s="1222">
        <v>1</v>
      </c>
      <c r="K463" s="336">
        <v>1</v>
      </c>
      <c r="L463" s="901">
        <v>0</v>
      </c>
      <c r="M463" s="1227">
        <v>180000</v>
      </c>
      <c r="N463" s="1228">
        <v>180000</v>
      </c>
      <c r="O463" s="1224">
        <v>0</v>
      </c>
      <c r="P463" s="1229">
        <v>0</v>
      </c>
      <c r="Q463" s="1149" t="s">
        <v>259</v>
      </c>
      <c r="R463" s="1149">
        <v>7707049388</v>
      </c>
      <c r="S463" s="1149" t="s">
        <v>5634</v>
      </c>
      <c r="T463" s="139" t="s">
        <v>3992</v>
      </c>
      <c r="U463" s="139" t="s">
        <v>3992</v>
      </c>
      <c r="V463" s="239">
        <v>42794</v>
      </c>
      <c r="W463" s="239">
        <v>42795</v>
      </c>
      <c r="X463" s="214" t="s">
        <v>5639</v>
      </c>
      <c r="Y463" s="1230">
        <v>180000</v>
      </c>
      <c r="Z463" s="1231" t="s">
        <v>259</v>
      </c>
      <c r="AA463" s="1231">
        <v>7707049388</v>
      </c>
    </row>
    <row r="464" spans="1:27" ht="38.25">
      <c r="A464" s="314" t="s">
        <v>3069</v>
      </c>
      <c r="B464" s="13" t="s">
        <v>5623</v>
      </c>
      <c r="C464" s="904" t="s">
        <v>5602</v>
      </c>
      <c r="D464" s="1200" t="s">
        <v>4472</v>
      </c>
      <c r="E464" s="1232" t="s">
        <v>5632</v>
      </c>
      <c r="F464" s="1226" t="s">
        <v>4120</v>
      </c>
      <c r="G464" s="1226" t="s">
        <v>4060</v>
      </c>
      <c r="H464" s="44" t="s">
        <v>5640</v>
      </c>
      <c r="I464" s="1226" t="s">
        <v>334</v>
      </c>
      <c r="J464" s="1222">
        <v>1</v>
      </c>
      <c r="K464" s="336">
        <v>1</v>
      </c>
      <c r="L464" s="901">
        <v>0</v>
      </c>
      <c r="M464" s="1227">
        <v>157640</v>
      </c>
      <c r="N464" s="1228">
        <v>157640</v>
      </c>
      <c r="O464" s="1224">
        <v>0</v>
      </c>
      <c r="P464" s="1229">
        <v>0</v>
      </c>
      <c r="Q464" s="1149" t="s">
        <v>259</v>
      </c>
      <c r="R464" s="1149">
        <v>7707049388</v>
      </c>
      <c r="S464" s="1149" t="s">
        <v>5634</v>
      </c>
      <c r="T464" s="139" t="s">
        <v>3992</v>
      </c>
      <c r="U464" s="139" t="s">
        <v>3992</v>
      </c>
      <c r="V464" s="239">
        <v>42794</v>
      </c>
      <c r="W464" s="239">
        <v>42795</v>
      </c>
      <c r="X464" s="214" t="s">
        <v>5641</v>
      </c>
      <c r="Y464" s="1230">
        <v>157640</v>
      </c>
      <c r="Z464" s="1231" t="s">
        <v>259</v>
      </c>
      <c r="AA464" s="1231">
        <v>7707049388</v>
      </c>
    </row>
    <row r="465" spans="1:27" ht="76.5">
      <c r="A465" s="314" t="s">
        <v>3070</v>
      </c>
      <c r="B465" s="1233" t="s">
        <v>5642</v>
      </c>
      <c r="C465" s="1234" t="s">
        <v>2406</v>
      </c>
      <c r="D465" s="1200" t="s">
        <v>4472</v>
      </c>
      <c r="E465" s="1233" t="s">
        <v>5643</v>
      </c>
      <c r="F465" s="1234"/>
      <c r="G465" s="1235">
        <v>42807.348611111112</v>
      </c>
      <c r="H465" s="1234" t="s">
        <v>5644</v>
      </c>
      <c r="I465" s="1234" t="s">
        <v>5400</v>
      </c>
      <c r="J465" s="1222">
        <v>1</v>
      </c>
      <c r="K465" s="336">
        <v>1</v>
      </c>
      <c r="L465" s="901">
        <v>0</v>
      </c>
      <c r="M465" s="1236">
        <v>12000</v>
      </c>
      <c r="N465" s="1237">
        <v>10300</v>
      </c>
      <c r="O465" s="1224">
        <v>0</v>
      </c>
      <c r="P465" s="1229">
        <v>0</v>
      </c>
      <c r="Q465" s="1234" t="s">
        <v>5645</v>
      </c>
      <c r="R465" s="1238" t="s">
        <v>4453</v>
      </c>
      <c r="S465" s="1149" t="s">
        <v>5634</v>
      </c>
      <c r="T465" s="139" t="s">
        <v>3992</v>
      </c>
      <c r="U465" s="139" t="s">
        <v>3992</v>
      </c>
      <c r="V465" s="1235">
        <v>42814.376388888886</v>
      </c>
      <c r="W465" s="1235">
        <v>42814.376388888886</v>
      </c>
      <c r="X465" s="1239" t="s">
        <v>5646</v>
      </c>
      <c r="Y465" s="1236">
        <v>10300</v>
      </c>
      <c r="Z465" s="1234" t="s">
        <v>5645</v>
      </c>
      <c r="AA465" s="1238" t="s">
        <v>4453</v>
      </c>
    </row>
    <row r="466" spans="1:27" ht="76.5">
      <c r="A466" s="314" t="s">
        <v>3071</v>
      </c>
      <c r="B466" s="1233" t="s">
        <v>5647</v>
      </c>
      <c r="C466" s="1234" t="s">
        <v>2416</v>
      </c>
      <c r="D466" s="1200" t="s">
        <v>4472</v>
      </c>
      <c r="E466" s="1233" t="s">
        <v>5643</v>
      </c>
      <c r="F466" s="1234"/>
      <c r="G466" s="1235">
        <v>42808.532638888886</v>
      </c>
      <c r="H466" s="1234" t="s">
        <v>5648</v>
      </c>
      <c r="I466" s="1234" t="s">
        <v>5400</v>
      </c>
      <c r="J466" s="1222">
        <v>1</v>
      </c>
      <c r="K466" s="336">
        <v>1</v>
      </c>
      <c r="L466" s="901">
        <v>0</v>
      </c>
      <c r="M466" s="1236">
        <v>12000</v>
      </c>
      <c r="N466" s="1237">
        <v>12000</v>
      </c>
      <c r="O466" s="1224">
        <v>0</v>
      </c>
      <c r="P466" s="1229">
        <v>0</v>
      </c>
      <c r="Q466" s="1234" t="s">
        <v>5645</v>
      </c>
      <c r="R466" s="1238" t="s">
        <v>4453</v>
      </c>
      <c r="S466" s="1149" t="s">
        <v>5634</v>
      </c>
      <c r="T466" s="139" t="s">
        <v>3992</v>
      </c>
      <c r="U466" s="139" t="s">
        <v>3992</v>
      </c>
      <c r="V466" s="1235">
        <v>42814.498611111107</v>
      </c>
      <c r="W466" s="1235">
        <v>42814.498611111107</v>
      </c>
      <c r="X466" s="1239" t="s">
        <v>5649</v>
      </c>
      <c r="Y466" s="1236">
        <v>12000</v>
      </c>
      <c r="Z466" s="1234" t="s">
        <v>5645</v>
      </c>
      <c r="AA466" s="1238" t="s">
        <v>4453</v>
      </c>
    </row>
    <row r="467" spans="1:27" ht="76.5">
      <c r="A467" s="314" t="s">
        <v>3072</v>
      </c>
      <c r="B467" s="1233" t="s">
        <v>5650</v>
      </c>
      <c r="C467" s="1234" t="s">
        <v>2398</v>
      </c>
      <c r="D467" s="1200" t="s">
        <v>4472</v>
      </c>
      <c r="E467" s="1233" t="s">
        <v>5643</v>
      </c>
      <c r="F467" s="1234"/>
      <c r="G467" s="1235">
        <v>42809.539583333331</v>
      </c>
      <c r="H467" s="1234" t="s">
        <v>5651</v>
      </c>
      <c r="I467" s="1234" t="s">
        <v>5400</v>
      </c>
      <c r="J467" s="1222">
        <v>1</v>
      </c>
      <c r="K467" s="336">
        <v>1</v>
      </c>
      <c r="L467" s="901">
        <v>0</v>
      </c>
      <c r="M467" s="1236">
        <v>12000</v>
      </c>
      <c r="N467" s="1237">
        <v>12000</v>
      </c>
      <c r="O467" s="1224">
        <v>0</v>
      </c>
      <c r="P467" s="1229">
        <v>0</v>
      </c>
      <c r="Q467" s="1234" t="s">
        <v>5645</v>
      </c>
      <c r="R467" s="1238" t="s">
        <v>4453</v>
      </c>
      <c r="S467" s="1149" t="s">
        <v>5634</v>
      </c>
      <c r="T467" s="139" t="s">
        <v>3992</v>
      </c>
      <c r="U467" s="139" t="s">
        <v>3992</v>
      </c>
      <c r="V467" s="1235">
        <v>42815.550694444442</v>
      </c>
      <c r="W467" s="1235">
        <v>42815.550694444442</v>
      </c>
      <c r="X467" s="1239" t="s">
        <v>5652</v>
      </c>
      <c r="Y467" s="1236">
        <v>12000</v>
      </c>
      <c r="Z467" s="1234" t="s">
        <v>5645</v>
      </c>
      <c r="AA467" s="1238" t="s">
        <v>4453</v>
      </c>
    </row>
    <row r="468" spans="1:27" ht="76.5">
      <c r="A468" s="314" t="s">
        <v>3073</v>
      </c>
      <c r="B468" s="1233" t="s">
        <v>5653</v>
      </c>
      <c r="C468" s="1234" t="s">
        <v>2424</v>
      </c>
      <c r="D468" s="1200" t="s">
        <v>4472</v>
      </c>
      <c r="E468" s="1233" t="s">
        <v>5643</v>
      </c>
      <c r="F468" s="1234"/>
      <c r="G468" s="1235">
        <v>42809.63958333333</v>
      </c>
      <c r="H468" s="1234" t="s">
        <v>5654</v>
      </c>
      <c r="I468" s="1234" t="s">
        <v>5400</v>
      </c>
      <c r="J468" s="1222">
        <v>1</v>
      </c>
      <c r="K468" s="336">
        <v>1</v>
      </c>
      <c r="L468" s="901">
        <v>0</v>
      </c>
      <c r="M468" s="1236">
        <v>6000</v>
      </c>
      <c r="N468" s="1237">
        <v>6000</v>
      </c>
      <c r="O468" s="1224">
        <v>0</v>
      </c>
      <c r="P468" s="1229">
        <v>0</v>
      </c>
      <c r="Q468" s="1234" t="s">
        <v>5645</v>
      </c>
      <c r="R468" s="1238" t="s">
        <v>4453</v>
      </c>
      <c r="S468" s="1149" t="s">
        <v>5634</v>
      </c>
      <c r="T468" s="139" t="s">
        <v>3992</v>
      </c>
      <c r="U468" s="139" t="s">
        <v>3992</v>
      </c>
      <c r="V468" s="1235">
        <v>42815.646527777775</v>
      </c>
      <c r="W468" s="1235">
        <v>42815.646527777775</v>
      </c>
      <c r="X468" s="1239" t="s">
        <v>5655</v>
      </c>
      <c r="Y468" s="1236">
        <v>6000</v>
      </c>
      <c r="Z468" s="1234" t="s">
        <v>5645</v>
      </c>
      <c r="AA468" s="1238" t="s">
        <v>4453</v>
      </c>
    </row>
    <row r="469" spans="1:27" ht="63.75">
      <c r="A469" s="314" t="s">
        <v>3074</v>
      </c>
      <c r="B469" s="1233" t="s">
        <v>5656</v>
      </c>
      <c r="C469" s="1234" t="s">
        <v>2434</v>
      </c>
      <c r="D469" s="1200" t="s">
        <v>4472</v>
      </c>
      <c r="E469" s="1233" t="s">
        <v>5657</v>
      </c>
      <c r="F469" s="1234"/>
      <c r="G469" s="1235">
        <v>42814.522916666661</v>
      </c>
      <c r="H469" s="1234" t="s">
        <v>5658</v>
      </c>
      <c r="I469" s="1234" t="s">
        <v>5400</v>
      </c>
      <c r="J469" s="1222">
        <v>1</v>
      </c>
      <c r="K469" s="336">
        <v>1</v>
      </c>
      <c r="L469" s="901">
        <v>0</v>
      </c>
      <c r="M469" s="1236">
        <v>6372</v>
      </c>
      <c r="N469" s="1237">
        <v>6372</v>
      </c>
      <c r="O469" s="1224">
        <v>0</v>
      </c>
      <c r="P469" s="1229">
        <v>0</v>
      </c>
      <c r="Q469" s="1234" t="s">
        <v>5645</v>
      </c>
      <c r="R469" s="1238" t="s">
        <v>4453</v>
      </c>
      <c r="S469" s="1149" t="s">
        <v>5634</v>
      </c>
      <c r="T469" s="139" t="s">
        <v>3992</v>
      </c>
      <c r="U469" s="139" t="s">
        <v>3992</v>
      </c>
      <c r="V469" s="1235">
        <v>42821.434027777774</v>
      </c>
      <c r="W469" s="1235">
        <v>42821.434027777774</v>
      </c>
      <c r="X469" s="1239" t="s">
        <v>5659</v>
      </c>
      <c r="Y469" s="1236">
        <v>6372</v>
      </c>
      <c r="Z469" s="1234" t="s">
        <v>5645</v>
      </c>
      <c r="AA469" s="1238" t="s">
        <v>4453</v>
      </c>
    </row>
    <row r="470" spans="1:27" ht="63.75">
      <c r="A470" s="314" t="s">
        <v>3075</v>
      </c>
      <c r="B470" s="1233" t="s">
        <v>5656</v>
      </c>
      <c r="C470" s="1234" t="s">
        <v>2434</v>
      </c>
      <c r="D470" s="1140" t="s">
        <v>4488</v>
      </c>
      <c r="E470" s="1233" t="s">
        <v>5660</v>
      </c>
      <c r="F470" s="1234"/>
      <c r="G470" s="1235">
        <v>42814.539583333331</v>
      </c>
      <c r="H470" s="1234" t="s">
        <v>5661</v>
      </c>
      <c r="I470" s="1234" t="s">
        <v>5368</v>
      </c>
      <c r="J470" s="1222">
        <v>1</v>
      </c>
      <c r="K470" s="336">
        <v>1</v>
      </c>
      <c r="L470" s="901">
        <v>0</v>
      </c>
      <c r="M470" s="1240">
        <v>1295933.3</v>
      </c>
      <c r="N470" s="1237">
        <v>1295933.3</v>
      </c>
      <c r="O470" s="1198">
        <v>0</v>
      </c>
      <c r="P470" s="1199">
        <v>0</v>
      </c>
      <c r="Q470" s="1234" t="s">
        <v>4067</v>
      </c>
      <c r="R470" s="1238" t="s">
        <v>5369</v>
      </c>
      <c r="S470" s="1224" t="s">
        <v>5621</v>
      </c>
      <c r="T470" s="139" t="s">
        <v>3992</v>
      </c>
      <c r="U470" s="139" t="s">
        <v>3992</v>
      </c>
      <c r="V470" s="1235">
        <v>42821.443055555552</v>
      </c>
      <c r="W470" s="1235">
        <v>42821.443055555552</v>
      </c>
      <c r="X470" s="1239" t="s">
        <v>5662</v>
      </c>
      <c r="Y470" s="1236">
        <v>1295933.3</v>
      </c>
      <c r="Z470" s="1234" t="s">
        <v>4067</v>
      </c>
      <c r="AA470" s="1238" t="s">
        <v>5369</v>
      </c>
    </row>
    <row r="471" spans="1:27" ht="89.25">
      <c r="A471" s="314" t="s">
        <v>3076</v>
      </c>
      <c r="B471" s="1233" t="s">
        <v>5663</v>
      </c>
      <c r="C471" s="1234" t="s">
        <v>4999</v>
      </c>
      <c r="D471" s="1200" t="s">
        <v>4472</v>
      </c>
      <c r="E471" s="1233" t="s">
        <v>5657</v>
      </c>
      <c r="F471" s="1234"/>
      <c r="G471" s="1235">
        <v>42814.549999999996</v>
      </c>
      <c r="H471" s="1234" t="s">
        <v>5664</v>
      </c>
      <c r="I471" s="1234" t="s">
        <v>5400</v>
      </c>
      <c r="J471" s="1222">
        <v>1</v>
      </c>
      <c r="K471" s="336">
        <v>1</v>
      </c>
      <c r="L471" s="901">
        <v>0</v>
      </c>
      <c r="M471" s="1236">
        <v>34000</v>
      </c>
      <c r="N471" s="1237">
        <v>31010.400000000001</v>
      </c>
      <c r="O471" s="1224">
        <v>0</v>
      </c>
      <c r="P471" s="1229">
        <v>0</v>
      </c>
      <c r="Q471" s="1234" t="s">
        <v>5645</v>
      </c>
      <c r="R471" s="1238" t="s">
        <v>4453</v>
      </c>
      <c r="S471" s="1149" t="s">
        <v>5634</v>
      </c>
      <c r="T471" s="139" t="s">
        <v>3992</v>
      </c>
      <c r="U471" s="139" t="s">
        <v>3992</v>
      </c>
      <c r="V471" s="1235">
        <v>42821.412499999999</v>
      </c>
      <c r="W471" s="1235">
        <v>42821.412499999999</v>
      </c>
      <c r="X471" s="1239" t="s">
        <v>5665</v>
      </c>
      <c r="Y471" s="1236">
        <v>31010.400000000001</v>
      </c>
      <c r="Z471" s="1234" t="s">
        <v>5645</v>
      </c>
      <c r="AA471" s="1238" t="s">
        <v>4453</v>
      </c>
    </row>
    <row r="472" spans="1:27" ht="89.25">
      <c r="A472" s="314" t="s">
        <v>3077</v>
      </c>
      <c r="B472" s="1233" t="s">
        <v>5663</v>
      </c>
      <c r="C472" s="1234" t="s">
        <v>4999</v>
      </c>
      <c r="D472" s="1140" t="s">
        <v>4488</v>
      </c>
      <c r="E472" s="1233" t="s">
        <v>5666</v>
      </c>
      <c r="F472" s="1234"/>
      <c r="G472" s="1235">
        <v>42814.651388888888</v>
      </c>
      <c r="H472" s="1234" t="s">
        <v>5667</v>
      </c>
      <c r="I472" s="1234" t="s">
        <v>5668</v>
      </c>
      <c r="J472" s="1222">
        <v>1</v>
      </c>
      <c r="K472" s="336">
        <v>1</v>
      </c>
      <c r="L472" s="901">
        <v>0</v>
      </c>
      <c r="M472" s="1240">
        <v>1302214.58</v>
      </c>
      <c r="N472" s="1237">
        <v>1302214.58</v>
      </c>
      <c r="O472" s="1198">
        <v>0</v>
      </c>
      <c r="P472" s="1199">
        <v>0</v>
      </c>
      <c r="Q472" s="1234" t="s">
        <v>5669</v>
      </c>
      <c r="R472" s="1238" t="s">
        <v>5617</v>
      </c>
      <c r="S472" s="1213" t="s">
        <v>5618</v>
      </c>
      <c r="T472" s="139" t="s">
        <v>3992</v>
      </c>
      <c r="U472" s="139" t="s">
        <v>3992</v>
      </c>
      <c r="V472" s="1235">
        <v>42821.468055555553</v>
      </c>
      <c r="W472" s="1235">
        <v>42821.468055555553</v>
      </c>
      <c r="X472" s="1239" t="s">
        <v>5670</v>
      </c>
      <c r="Y472" s="1236">
        <v>1302214.58</v>
      </c>
      <c r="Z472" s="1234" t="s">
        <v>5669</v>
      </c>
      <c r="AA472" s="1238" t="s">
        <v>5617</v>
      </c>
    </row>
    <row r="473" spans="1:27" ht="89.25">
      <c r="A473" s="314" t="s">
        <v>3078</v>
      </c>
      <c r="B473" s="1233" t="s">
        <v>5663</v>
      </c>
      <c r="C473" s="1234" t="s">
        <v>4999</v>
      </c>
      <c r="D473" s="1118" t="s">
        <v>5382</v>
      </c>
      <c r="E473" s="1232" t="s">
        <v>5671</v>
      </c>
      <c r="F473" s="1235">
        <v>42814.651388888888</v>
      </c>
      <c r="G473" s="1120" t="s">
        <v>3992</v>
      </c>
      <c r="H473" s="1234"/>
      <c r="I473" s="1234" t="s">
        <v>5668</v>
      </c>
      <c r="J473" s="1222">
        <v>1</v>
      </c>
      <c r="K473" s="336">
        <v>1</v>
      </c>
      <c r="L473" s="901">
        <v>0</v>
      </c>
      <c r="M473" s="1227">
        <v>2460000</v>
      </c>
      <c r="N473" s="1228">
        <v>2460000</v>
      </c>
      <c r="O473" s="1224">
        <v>0</v>
      </c>
      <c r="P473" s="1229">
        <v>0</v>
      </c>
      <c r="Q473" s="119" t="s">
        <v>526</v>
      </c>
      <c r="R473" s="139" t="s">
        <v>4705</v>
      </c>
      <c r="S473" s="119" t="s">
        <v>5603</v>
      </c>
      <c r="T473" s="139" t="s">
        <v>3992</v>
      </c>
      <c r="U473" s="139" t="s">
        <v>3992</v>
      </c>
      <c r="V473" s="239">
        <v>42814</v>
      </c>
      <c r="W473" s="239">
        <v>42814</v>
      </c>
      <c r="X473" s="1239" t="s">
        <v>5672</v>
      </c>
      <c r="Y473" s="1230">
        <v>2460000</v>
      </c>
      <c r="Z473" s="116" t="s">
        <v>526</v>
      </c>
      <c r="AA473" s="44" t="s">
        <v>4705</v>
      </c>
    </row>
    <row r="474" spans="1:27">
      <c r="A474" s="314" t="s">
        <v>3079</v>
      </c>
      <c r="B474" s="226"/>
      <c r="C474" s="44"/>
      <c r="D474" s="44"/>
      <c r="E474" s="44"/>
      <c r="F474" s="44"/>
      <c r="G474" s="44"/>
      <c r="H474" s="44"/>
      <c r="I474" s="44"/>
      <c r="J474" s="211"/>
      <c r="K474" s="307"/>
      <c r="L474" s="307"/>
      <c r="M474" s="116"/>
      <c r="N474" s="116"/>
      <c r="O474" s="208"/>
      <c r="P474" s="208"/>
      <c r="Q474" s="116"/>
      <c r="R474" s="211"/>
      <c r="S474" s="116"/>
      <c r="T474" s="209"/>
      <c r="U474" s="116"/>
      <c r="V474" s="209"/>
      <c r="W474" s="209"/>
      <c r="X474" s="44"/>
      <c r="Y474" s="116"/>
      <c r="Z474" s="116"/>
      <c r="AA474" s="211"/>
    </row>
    <row r="475" spans="1:27">
      <c r="A475" s="314" t="s">
        <v>3080</v>
      </c>
      <c r="B475" s="226"/>
      <c r="C475" s="44"/>
      <c r="D475" s="44"/>
      <c r="E475" s="44"/>
      <c r="F475" s="44"/>
      <c r="G475" s="44"/>
      <c r="H475" s="44"/>
      <c r="I475" s="44"/>
      <c r="J475" s="211"/>
      <c r="K475" s="307"/>
      <c r="L475" s="307"/>
      <c r="M475" s="116"/>
      <c r="N475" s="116"/>
      <c r="O475" s="208"/>
      <c r="P475" s="208"/>
      <c r="Q475" s="116"/>
      <c r="R475" s="211"/>
      <c r="S475" s="211"/>
      <c r="T475" s="209"/>
      <c r="U475" s="116"/>
      <c r="V475" s="209"/>
      <c r="W475" s="209"/>
      <c r="X475" s="44"/>
      <c r="Y475" s="116"/>
      <c r="Z475" s="116"/>
      <c r="AA475" s="211"/>
    </row>
    <row r="476" spans="1:27">
      <c r="A476" s="314" t="s">
        <v>3081</v>
      </c>
      <c r="B476" s="226"/>
      <c r="C476" s="44"/>
      <c r="D476" s="44"/>
      <c r="E476" s="44"/>
      <c r="F476" s="44"/>
      <c r="G476" s="44"/>
      <c r="H476" s="44"/>
      <c r="I476" s="44"/>
      <c r="J476" s="211"/>
      <c r="K476" s="307"/>
      <c r="L476" s="307"/>
      <c r="M476" s="116"/>
      <c r="N476" s="116"/>
      <c r="O476" s="208"/>
      <c r="P476" s="208"/>
      <c r="Q476" s="116"/>
      <c r="R476" s="211"/>
      <c r="S476" s="116"/>
      <c r="T476" s="209"/>
      <c r="U476" s="116"/>
      <c r="V476" s="209"/>
      <c r="W476" s="209"/>
      <c r="X476" s="44"/>
      <c r="Y476" s="116"/>
      <c r="Z476" s="116"/>
      <c r="AA476" s="211"/>
    </row>
    <row r="477" spans="1:27">
      <c r="A477" s="314" t="s">
        <v>3082</v>
      </c>
      <c r="B477" s="226"/>
      <c r="C477" s="44"/>
      <c r="D477" s="44"/>
      <c r="E477" s="44"/>
      <c r="F477" s="44"/>
      <c r="G477" s="44"/>
      <c r="H477" s="44"/>
      <c r="I477" s="44"/>
      <c r="J477" s="211"/>
      <c r="K477" s="307"/>
      <c r="L477" s="307"/>
      <c r="M477" s="116"/>
      <c r="N477" s="116"/>
      <c r="O477" s="208"/>
      <c r="P477" s="208"/>
      <c r="Q477" s="117"/>
      <c r="R477" s="211"/>
      <c r="S477" s="117"/>
      <c r="T477" s="209"/>
      <c r="U477" s="116"/>
      <c r="V477" s="209"/>
      <c r="W477" s="209"/>
      <c r="X477" s="44"/>
      <c r="Y477" s="116"/>
      <c r="Z477" s="117"/>
      <c r="AA477" s="211"/>
    </row>
    <row r="478" spans="1:27">
      <c r="A478" s="314" t="s">
        <v>3083</v>
      </c>
      <c r="B478" s="226"/>
      <c r="C478" s="44"/>
      <c r="D478" s="44"/>
      <c r="E478" s="44"/>
      <c r="F478" s="44"/>
      <c r="G478" s="44"/>
      <c r="H478" s="44"/>
      <c r="I478" s="44"/>
      <c r="J478" s="211"/>
      <c r="K478" s="307"/>
      <c r="L478" s="307"/>
      <c r="M478" s="116"/>
      <c r="N478" s="116"/>
      <c r="O478" s="208"/>
      <c r="P478" s="208"/>
      <c r="Q478" s="116"/>
      <c r="R478" s="211"/>
      <c r="S478" s="116"/>
      <c r="T478" s="209"/>
      <c r="U478" s="116"/>
      <c r="V478" s="209"/>
      <c r="W478" s="209"/>
      <c r="X478" s="44"/>
      <c r="Y478" s="116"/>
      <c r="Z478" s="116"/>
      <c r="AA478" s="211"/>
    </row>
    <row r="479" spans="1:27">
      <c r="A479" s="314" t="s">
        <v>3084</v>
      </c>
      <c r="B479" s="226"/>
      <c r="C479" s="44"/>
      <c r="D479" s="44"/>
      <c r="E479" s="44"/>
      <c r="F479" s="44"/>
      <c r="G479" s="44"/>
      <c r="H479" s="44"/>
      <c r="I479" s="44"/>
      <c r="J479" s="211"/>
      <c r="K479" s="307"/>
      <c r="L479" s="307"/>
      <c r="M479" s="116"/>
      <c r="N479" s="116"/>
      <c r="O479" s="208"/>
      <c r="P479" s="208"/>
      <c r="Q479" s="116"/>
      <c r="R479" s="211"/>
      <c r="S479" s="116"/>
      <c r="T479" s="209"/>
      <c r="U479" s="116"/>
      <c r="V479" s="209"/>
      <c r="W479" s="209"/>
      <c r="X479" s="44"/>
      <c r="Y479" s="116"/>
      <c r="Z479" s="116"/>
      <c r="AA479" s="211"/>
    </row>
    <row r="480" spans="1:27">
      <c r="A480" s="314" t="s">
        <v>3085</v>
      </c>
      <c r="B480" s="226"/>
      <c r="C480" s="44"/>
      <c r="D480" s="44"/>
      <c r="E480" s="44"/>
      <c r="F480" s="44"/>
      <c r="G480" s="44"/>
      <c r="H480" s="44"/>
      <c r="I480" s="44"/>
      <c r="J480" s="211"/>
      <c r="K480" s="307"/>
      <c r="L480" s="307"/>
      <c r="M480" s="116"/>
      <c r="N480" s="116"/>
      <c r="O480" s="208"/>
      <c r="P480" s="208"/>
      <c r="Q480" s="116"/>
      <c r="R480" s="211"/>
      <c r="S480" s="116"/>
      <c r="T480" s="209"/>
      <c r="U480" s="116"/>
      <c r="V480" s="209"/>
      <c r="W480" s="209"/>
      <c r="X480" s="44"/>
      <c r="Y480" s="116"/>
      <c r="Z480" s="116"/>
      <c r="AA480" s="211"/>
    </row>
    <row r="481" spans="1:27">
      <c r="A481" s="314" t="s">
        <v>3086</v>
      </c>
      <c r="B481" s="226"/>
      <c r="C481" s="44"/>
      <c r="D481" s="44"/>
      <c r="E481" s="44"/>
      <c r="F481" s="44"/>
      <c r="G481" s="44"/>
      <c r="H481" s="44"/>
      <c r="I481" s="44"/>
      <c r="J481" s="211"/>
      <c r="K481" s="307"/>
      <c r="L481" s="307"/>
      <c r="M481" s="116"/>
      <c r="N481" s="116"/>
      <c r="O481" s="208"/>
      <c r="P481" s="208"/>
      <c r="Q481" s="116"/>
      <c r="R481" s="211"/>
      <c r="S481" s="211"/>
      <c r="T481" s="209"/>
      <c r="U481" s="116"/>
      <c r="V481" s="209"/>
      <c r="W481" s="209"/>
      <c r="X481" s="44"/>
      <c r="Y481" s="116"/>
      <c r="Z481" s="116"/>
      <c r="AA481" s="211"/>
    </row>
    <row r="482" spans="1:27">
      <c r="A482" s="314" t="s">
        <v>3087</v>
      </c>
      <c r="B482" s="226"/>
      <c r="C482" s="44"/>
      <c r="D482" s="44"/>
      <c r="E482" s="44"/>
      <c r="F482" s="44"/>
      <c r="G482" s="44"/>
      <c r="H482" s="44"/>
      <c r="I482" s="44"/>
      <c r="J482" s="211"/>
      <c r="K482" s="307"/>
      <c r="L482" s="307"/>
      <c r="M482" s="116"/>
      <c r="N482" s="116"/>
      <c r="O482" s="208"/>
      <c r="P482" s="208"/>
      <c r="Q482" s="116"/>
      <c r="R482" s="211"/>
      <c r="S482" s="116"/>
      <c r="T482" s="209"/>
      <c r="U482" s="116"/>
      <c r="V482" s="209"/>
      <c r="W482" s="209"/>
      <c r="X482" s="44"/>
      <c r="Y482" s="116"/>
      <c r="Z482" s="116"/>
      <c r="AA482" s="211"/>
    </row>
    <row r="483" spans="1:27">
      <c r="A483" s="314" t="s">
        <v>3088</v>
      </c>
      <c r="B483" s="226"/>
      <c r="C483" s="44"/>
      <c r="D483" s="44"/>
      <c r="E483" s="44"/>
      <c r="F483" s="218"/>
      <c r="G483" s="243"/>
      <c r="H483" s="44"/>
      <c r="I483" s="218"/>
      <c r="J483" s="228"/>
      <c r="K483" s="228"/>
      <c r="L483" s="228"/>
      <c r="M483" s="116"/>
      <c r="N483" s="116"/>
      <c r="O483" s="208"/>
      <c r="P483" s="208"/>
      <c r="Q483" s="116"/>
      <c r="R483" s="211"/>
      <c r="S483" s="116"/>
      <c r="T483" s="209"/>
      <c r="U483" s="116"/>
      <c r="V483" s="209"/>
      <c r="W483" s="209"/>
      <c r="X483" s="44"/>
      <c r="Y483" s="116"/>
      <c r="Z483" s="116"/>
      <c r="AA483" s="211"/>
    </row>
    <row r="484" spans="1:27">
      <c r="A484" s="314" t="s">
        <v>3089</v>
      </c>
      <c r="B484" s="226"/>
      <c r="C484" s="44"/>
      <c r="D484" s="44"/>
      <c r="E484" s="44"/>
      <c r="F484" s="218"/>
      <c r="G484" s="243"/>
      <c r="H484" s="44"/>
      <c r="I484" s="44"/>
      <c r="J484" s="211"/>
      <c r="K484" s="307"/>
      <c r="L484" s="307"/>
      <c r="M484" s="116"/>
      <c r="N484" s="116"/>
      <c r="O484" s="208"/>
      <c r="P484" s="208"/>
      <c r="Q484" s="116"/>
      <c r="R484" s="211"/>
      <c r="S484" s="116"/>
      <c r="T484" s="209"/>
      <c r="U484" s="116"/>
      <c r="V484" s="209"/>
      <c r="W484" s="209"/>
      <c r="X484" s="44"/>
      <c r="Y484" s="116"/>
      <c r="Z484" s="116"/>
      <c r="AA484" s="211"/>
    </row>
    <row r="485" spans="1:27">
      <c r="A485" s="314" t="s">
        <v>3090</v>
      </c>
      <c r="B485" s="226"/>
      <c r="C485" s="44"/>
      <c r="D485" s="44"/>
      <c r="E485" s="44"/>
      <c r="F485" s="44"/>
      <c r="G485" s="44"/>
      <c r="H485" s="44"/>
      <c r="I485" s="44"/>
      <c r="J485" s="211"/>
      <c r="K485" s="307"/>
      <c r="L485" s="307"/>
      <c r="M485" s="116"/>
      <c r="N485" s="116"/>
      <c r="O485" s="208"/>
      <c r="P485" s="208"/>
      <c r="Q485" s="116"/>
      <c r="R485" s="218"/>
      <c r="S485" s="218"/>
      <c r="T485" s="209"/>
      <c r="U485" s="116"/>
      <c r="V485" s="209"/>
      <c r="W485" s="209"/>
      <c r="X485" s="44"/>
      <c r="Y485" s="116"/>
      <c r="Z485" s="116"/>
      <c r="AA485" s="211"/>
    </row>
    <row r="486" spans="1:27">
      <c r="A486" s="314" t="s">
        <v>3091</v>
      </c>
      <c r="B486" s="226"/>
      <c r="C486" s="44"/>
      <c r="D486" s="44"/>
      <c r="E486" s="218"/>
      <c r="F486" s="218"/>
      <c r="G486" s="243"/>
      <c r="H486" s="44"/>
      <c r="I486" s="218"/>
      <c r="J486" s="211"/>
      <c r="K486" s="307"/>
      <c r="L486" s="307"/>
      <c r="M486" s="116"/>
      <c r="N486" s="116"/>
      <c r="O486" s="208"/>
      <c r="P486" s="208"/>
      <c r="Q486" s="117"/>
      <c r="R486" s="211"/>
      <c r="S486" s="117"/>
      <c r="T486" s="209"/>
      <c r="U486" s="116"/>
      <c r="V486" s="209"/>
      <c r="W486" s="209"/>
      <c r="X486" s="44"/>
      <c r="Y486" s="116"/>
      <c r="Z486" s="117"/>
      <c r="AA486" s="211"/>
    </row>
    <row r="487" spans="1:27">
      <c r="A487" s="314" t="s">
        <v>3092</v>
      </c>
      <c r="B487" s="226"/>
      <c r="C487" s="44"/>
      <c r="D487" s="44"/>
      <c r="E487" s="218"/>
      <c r="F487" s="218"/>
      <c r="G487" s="243"/>
      <c r="H487" s="44"/>
      <c r="I487" s="218"/>
      <c r="J487" s="211"/>
      <c r="K487" s="307"/>
      <c r="L487" s="307"/>
      <c r="M487" s="116"/>
      <c r="N487" s="116"/>
      <c r="O487" s="208"/>
      <c r="P487" s="208"/>
      <c r="Q487" s="116"/>
      <c r="R487" s="211"/>
      <c r="S487" s="116"/>
      <c r="T487" s="209"/>
      <c r="U487" s="116"/>
      <c r="V487" s="209"/>
      <c r="W487" s="209"/>
      <c r="X487" s="44"/>
      <c r="Y487" s="116"/>
      <c r="Z487" s="116"/>
      <c r="AA487" s="211"/>
    </row>
    <row r="488" spans="1:27">
      <c r="A488" s="314" t="s">
        <v>3093</v>
      </c>
      <c r="B488" s="226"/>
      <c r="C488" s="44"/>
      <c r="D488" s="44"/>
      <c r="E488" s="218"/>
      <c r="F488" s="218"/>
      <c r="G488" s="44"/>
      <c r="H488" s="44"/>
      <c r="I488" s="218"/>
      <c r="J488" s="211"/>
      <c r="K488" s="307"/>
      <c r="L488" s="307"/>
      <c r="M488" s="116"/>
      <c r="N488" s="116"/>
      <c r="O488" s="208"/>
      <c r="P488" s="208"/>
      <c r="Q488" s="116"/>
      <c r="R488" s="211"/>
      <c r="S488" s="116"/>
      <c r="T488" s="209"/>
      <c r="U488" s="116"/>
      <c r="V488" s="209"/>
      <c r="W488" s="209"/>
      <c r="X488" s="44"/>
      <c r="Y488" s="116"/>
      <c r="Z488" s="116"/>
      <c r="AA488" s="211"/>
    </row>
    <row r="489" spans="1:27">
      <c r="A489" s="314" t="s">
        <v>3094</v>
      </c>
      <c r="B489" s="226"/>
      <c r="C489" s="44"/>
      <c r="D489" s="44"/>
      <c r="E489" s="218"/>
      <c r="F489" s="218"/>
      <c r="G489" s="44"/>
      <c r="H489" s="44"/>
      <c r="I489" s="218"/>
      <c r="J489" s="211"/>
      <c r="K489" s="307"/>
      <c r="L489" s="307"/>
      <c r="M489" s="116"/>
      <c r="N489" s="116"/>
      <c r="O489" s="208"/>
      <c r="P489" s="208"/>
      <c r="Q489" s="116"/>
      <c r="R489" s="218"/>
      <c r="S489" s="218"/>
      <c r="T489" s="209"/>
      <c r="U489" s="116"/>
      <c r="V489" s="209"/>
      <c r="W489" s="209"/>
      <c r="X489" s="44"/>
      <c r="Y489" s="116"/>
      <c r="Z489" s="116"/>
      <c r="AA489" s="211"/>
    </row>
    <row r="490" spans="1:27">
      <c r="A490" s="314" t="s">
        <v>3095</v>
      </c>
      <c r="B490" s="226"/>
      <c r="C490" s="44"/>
      <c r="D490" s="44"/>
      <c r="E490" s="218"/>
      <c r="F490" s="218"/>
      <c r="G490" s="44"/>
      <c r="H490" s="44"/>
      <c r="I490" s="218"/>
      <c r="J490" s="211"/>
      <c r="K490" s="307"/>
      <c r="L490" s="307"/>
      <c r="M490" s="116"/>
      <c r="N490" s="116"/>
      <c r="O490" s="208"/>
      <c r="P490" s="208"/>
      <c r="Q490" s="117"/>
      <c r="R490" s="211"/>
      <c r="S490" s="117"/>
      <c r="T490" s="209"/>
      <c r="U490" s="116"/>
      <c r="V490" s="209"/>
      <c r="W490" s="209"/>
      <c r="X490" s="44"/>
      <c r="Y490" s="116"/>
      <c r="Z490" s="117"/>
      <c r="AA490" s="211"/>
    </row>
    <row r="491" spans="1:27">
      <c r="A491" s="314" t="s">
        <v>3096</v>
      </c>
      <c r="B491" s="226"/>
      <c r="C491" s="44"/>
      <c r="D491" s="44"/>
      <c r="E491" s="230"/>
      <c r="F491" s="230"/>
      <c r="G491" s="214"/>
      <c r="H491" s="214"/>
      <c r="I491" s="230"/>
      <c r="J491" s="244"/>
      <c r="K491" s="306"/>
      <c r="L491" s="306"/>
      <c r="M491" s="221"/>
      <c r="N491" s="221"/>
      <c r="O491" s="208"/>
      <c r="P491" s="208"/>
      <c r="Q491" s="230"/>
      <c r="R491" s="230"/>
      <c r="S491" s="230"/>
      <c r="T491" s="220"/>
      <c r="U491" s="221"/>
      <c r="V491" s="220"/>
      <c r="W491" s="220"/>
      <c r="X491" s="214"/>
      <c r="Y491" s="221"/>
      <c r="Z491" s="230"/>
      <c r="AA491" s="230"/>
    </row>
    <row r="492" spans="1:27">
      <c r="A492" s="314" t="s">
        <v>3097</v>
      </c>
      <c r="B492" s="226"/>
      <c r="C492" s="44"/>
      <c r="D492" s="44"/>
      <c r="E492" s="230"/>
      <c r="F492" s="245"/>
      <c r="G492" s="44"/>
      <c r="H492" s="214"/>
      <c r="I492" s="218"/>
      <c r="J492" s="211"/>
      <c r="K492" s="307"/>
      <c r="L492" s="307"/>
      <c r="M492" s="116"/>
      <c r="N492" s="116"/>
      <c r="O492" s="208"/>
      <c r="P492" s="208"/>
      <c r="Q492" s="307"/>
      <c r="R492" s="307"/>
      <c r="S492" s="307"/>
      <c r="T492" s="209"/>
      <c r="U492" s="116"/>
      <c r="V492" s="209"/>
      <c r="W492" s="209"/>
      <c r="X492" s="214"/>
      <c r="Y492" s="116"/>
      <c r="Z492" s="307"/>
      <c r="AA492" s="307"/>
    </row>
    <row r="493" spans="1:27">
      <c r="A493" s="314" t="s">
        <v>3098</v>
      </c>
      <c r="B493" s="226"/>
      <c r="C493" s="44"/>
      <c r="D493" s="44"/>
      <c r="E493" s="230"/>
      <c r="F493" s="245"/>
      <c r="G493" s="214"/>
      <c r="H493" s="214"/>
      <c r="I493" s="44"/>
      <c r="J493" s="211"/>
      <c r="K493" s="307"/>
      <c r="L493" s="307"/>
      <c r="M493" s="116"/>
      <c r="N493" s="116"/>
      <c r="O493" s="208"/>
      <c r="P493" s="208"/>
      <c r="Q493" s="116"/>
      <c r="R493" s="211"/>
      <c r="S493" s="116"/>
      <c r="T493" s="209"/>
      <c r="U493" s="116"/>
      <c r="V493" s="209"/>
      <c r="W493" s="209"/>
      <c r="X493" s="214"/>
      <c r="Y493" s="116"/>
      <c r="Z493" s="116"/>
      <c r="AA493" s="211"/>
    </row>
    <row r="494" spans="1:27">
      <c r="A494" s="314" t="s">
        <v>3099</v>
      </c>
      <c r="B494" s="226"/>
      <c r="C494" s="44"/>
      <c r="D494" s="44"/>
      <c r="E494" s="230"/>
      <c r="F494" s="245"/>
      <c r="G494" s="44"/>
      <c r="H494" s="214"/>
      <c r="I494" s="307"/>
      <c r="J494" s="217"/>
      <c r="K494" s="223"/>
      <c r="L494" s="223"/>
      <c r="M494" s="116"/>
      <c r="N494" s="116"/>
      <c r="O494" s="208"/>
      <c r="P494" s="208"/>
      <c r="Q494" s="307"/>
      <c r="R494" s="307"/>
      <c r="S494" s="307"/>
      <c r="T494" s="209"/>
      <c r="U494" s="116"/>
      <c r="V494" s="209"/>
      <c r="W494" s="209"/>
      <c r="X494" s="214"/>
      <c r="Y494" s="116"/>
      <c r="Z494" s="307"/>
      <c r="AA494" s="307"/>
    </row>
    <row r="495" spans="1:27">
      <c r="A495" s="314" t="s">
        <v>3100</v>
      </c>
      <c r="B495" s="226"/>
      <c r="C495" s="44"/>
      <c r="D495" s="44"/>
      <c r="E495" s="230"/>
      <c r="F495" s="212"/>
      <c r="G495" s="44"/>
      <c r="H495" s="214"/>
      <c r="I495" s="307"/>
      <c r="J495" s="211"/>
      <c r="K495" s="307"/>
      <c r="L495" s="307"/>
      <c r="M495" s="116"/>
      <c r="N495" s="116"/>
      <c r="O495" s="208"/>
      <c r="P495" s="208"/>
      <c r="Q495" s="117"/>
      <c r="R495" s="211"/>
      <c r="S495" s="117"/>
      <c r="T495" s="209"/>
      <c r="U495" s="116"/>
      <c r="V495" s="209"/>
      <c r="W495" s="209"/>
      <c r="X495" s="214"/>
      <c r="Y495" s="116"/>
      <c r="Z495" s="117"/>
      <c r="AA495" s="211"/>
    </row>
    <row r="496" spans="1:27">
      <c r="A496" s="314" t="s">
        <v>3101</v>
      </c>
      <c r="B496" s="226"/>
      <c r="C496" s="44"/>
      <c r="D496" s="44"/>
      <c r="E496" s="230"/>
      <c r="F496" s="212"/>
      <c r="G496" s="214"/>
      <c r="H496" s="214"/>
      <c r="I496" s="307"/>
      <c r="J496" s="211"/>
      <c r="K496" s="307"/>
      <c r="L496" s="307"/>
      <c r="M496" s="116"/>
      <c r="N496" s="116"/>
      <c r="O496" s="208"/>
      <c r="P496" s="208"/>
      <c r="Q496" s="117"/>
      <c r="R496" s="211"/>
      <c r="S496" s="117"/>
      <c r="T496" s="209"/>
      <c r="U496" s="116"/>
      <c r="V496" s="209"/>
      <c r="W496" s="209"/>
      <c r="X496" s="214"/>
      <c r="Y496" s="116"/>
      <c r="Z496" s="117"/>
      <c r="AA496" s="211"/>
    </row>
    <row r="497" spans="1:27">
      <c r="A497" s="314" t="s">
        <v>3102</v>
      </c>
      <c r="B497" s="226"/>
      <c r="C497" s="44"/>
      <c r="D497" s="44"/>
      <c r="E497" s="307"/>
      <c r="F497" s="212"/>
      <c r="G497" s="44"/>
      <c r="H497" s="214"/>
      <c r="I497" s="307"/>
      <c r="J497" s="211"/>
      <c r="K497" s="307"/>
      <c r="L497" s="307"/>
      <c r="M497" s="116"/>
      <c r="N497" s="116"/>
      <c r="O497" s="208"/>
      <c r="P497" s="208"/>
      <c r="Q497" s="307"/>
      <c r="R497" s="307"/>
      <c r="S497" s="307"/>
      <c r="T497" s="209"/>
      <c r="U497" s="116"/>
      <c r="V497" s="209"/>
      <c r="W497" s="209"/>
      <c r="X497" s="214"/>
      <c r="Y497" s="116"/>
      <c r="Z497" s="307"/>
      <c r="AA497" s="307"/>
    </row>
    <row r="498" spans="1:27">
      <c r="A498" s="314" t="s">
        <v>3103</v>
      </c>
      <c r="B498" s="226"/>
      <c r="C498" s="44"/>
      <c r="D498" s="44"/>
      <c r="E498" s="44"/>
      <c r="F498" s="44"/>
      <c r="G498" s="44"/>
      <c r="H498" s="44"/>
      <c r="I498" s="307"/>
      <c r="J498" s="211"/>
      <c r="K498" s="307"/>
      <c r="L498" s="307"/>
      <c r="M498" s="116"/>
      <c r="N498" s="116"/>
      <c r="O498" s="208"/>
      <c r="P498" s="208"/>
      <c r="Q498" s="116"/>
      <c r="R498" s="211"/>
      <c r="S498" s="116"/>
      <c r="T498" s="209"/>
      <c r="U498" s="116"/>
      <c r="V498" s="209"/>
      <c r="W498" s="209"/>
      <c r="X498" s="214"/>
      <c r="Y498" s="116"/>
      <c r="Z498" s="116"/>
      <c r="AA498" s="211"/>
    </row>
    <row r="499" spans="1:27">
      <c r="A499" s="314" t="s">
        <v>3104</v>
      </c>
      <c r="B499" s="226"/>
      <c r="C499" s="44"/>
      <c r="D499" s="44"/>
      <c r="E499" s="230"/>
      <c r="F499" s="44"/>
      <c r="G499" s="44"/>
      <c r="H499" s="214"/>
      <c r="I499" s="307"/>
      <c r="J499" s="211"/>
      <c r="K499" s="307"/>
      <c r="L499" s="307"/>
      <c r="M499" s="116"/>
      <c r="N499" s="116"/>
      <c r="O499" s="208"/>
      <c r="P499" s="208"/>
      <c r="Q499" s="117"/>
      <c r="R499" s="211"/>
      <c r="S499" s="307"/>
      <c r="T499" s="209"/>
      <c r="U499" s="116"/>
      <c r="V499" s="209"/>
      <c r="W499" s="209"/>
      <c r="X499" s="214"/>
      <c r="Y499" s="116"/>
      <c r="Z499" s="117"/>
      <c r="AA499" s="211"/>
    </row>
    <row r="500" spans="1:27">
      <c r="A500" s="314" t="s">
        <v>3105</v>
      </c>
      <c r="B500" s="226"/>
      <c r="C500" s="44"/>
      <c r="D500" s="117"/>
      <c r="E500" s="44"/>
      <c r="F500" s="44"/>
      <c r="G500" s="44"/>
      <c r="H500" s="44"/>
      <c r="I500" s="307"/>
      <c r="J500" s="211"/>
      <c r="K500" s="307"/>
      <c r="L500" s="307"/>
      <c r="M500" s="116"/>
      <c r="N500" s="116"/>
      <c r="O500" s="208"/>
      <c r="P500" s="208"/>
      <c r="Q500" s="116"/>
      <c r="R500" s="211"/>
      <c r="S500" s="116"/>
      <c r="T500" s="209"/>
      <c r="U500" s="116"/>
      <c r="V500" s="209"/>
      <c r="W500" s="209"/>
      <c r="X500" s="214"/>
      <c r="Y500" s="116"/>
      <c r="Z500" s="116"/>
      <c r="AA500" s="211"/>
    </row>
    <row r="501" spans="1:27">
      <c r="A501" s="314" t="s">
        <v>3106</v>
      </c>
      <c r="B501" s="226"/>
      <c r="C501" s="44"/>
      <c r="D501" s="44"/>
      <c r="E501" s="218"/>
      <c r="F501" s="44"/>
      <c r="G501" s="44"/>
      <c r="H501" s="214"/>
      <c r="I501" s="218"/>
      <c r="J501" s="211"/>
      <c r="K501" s="307"/>
      <c r="L501" s="307"/>
      <c r="M501" s="116"/>
      <c r="N501" s="116"/>
      <c r="O501" s="208"/>
      <c r="P501" s="208"/>
      <c r="Q501" s="117"/>
      <c r="R501" s="211"/>
      <c r="S501" s="307"/>
      <c r="T501" s="209"/>
      <c r="U501" s="116"/>
      <c r="V501" s="209"/>
      <c r="W501" s="209"/>
      <c r="X501" s="214"/>
      <c r="Y501" s="116"/>
      <c r="Z501" s="117"/>
      <c r="AA501" s="211"/>
    </row>
    <row r="502" spans="1:27">
      <c r="A502" s="314" t="s">
        <v>3107</v>
      </c>
      <c r="B502" s="226"/>
      <c r="C502" s="44"/>
      <c r="D502" s="44"/>
      <c r="E502" s="307"/>
      <c r="F502" s="44"/>
      <c r="G502" s="44"/>
      <c r="H502" s="214"/>
      <c r="I502" s="307"/>
      <c r="J502" s="211"/>
      <c r="K502" s="307"/>
      <c r="L502" s="307"/>
      <c r="M502" s="116"/>
      <c r="N502" s="116"/>
      <c r="O502" s="208"/>
      <c r="P502" s="208"/>
      <c r="Q502" s="230"/>
      <c r="R502" s="230"/>
      <c r="S502" s="230"/>
      <c r="T502" s="209"/>
      <c r="U502" s="116"/>
      <c r="V502" s="209"/>
      <c r="W502" s="209"/>
      <c r="X502" s="214"/>
      <c r="Y502" s="116"/>
      <c r="Z502" s="230"/>
      <c r="AA502" s="230"/>
    </row>
    <row r="503" spans="1:27">
      <c r="A503" s="314" t="s">
        <v>3108</v>
      </c>
      <c r="B503" s="226"/>
      <c r="C503" s="44"/>
      <c r="D503" s="44"/>
      <c r="E503" s="307"/>
      <c r="F503" s="44"/>
      <c r="G503" s="44"/>
      <c r="H503" s="214"/>
      <c r="I503" s="307"/>
      <c r="J503" s="211"/>
      <c r="K503" s="307"/>
      <c r="L503" s="307"/>
      <c r="M503" s="116"/>
      <c r="N503" s="116"/>
      <c r="O503" s="208"/>
      <c r="P503" s="208"/>
      <c r="Q503" s="116"/>
      <c r="R503" s="211"/>
      <c r="S503" s="116"/>
      <c r="T503" s="209"/>
      <c r="U503" s="116"/>
      <c r="V503" s="209"/>
      <c r="W503" s="209"/>
      <c r="X503" s="214"/>
      <c r="Y503" s="116"/>
      <c r="Z503" s="116"/>
      <c r="AA503" s="211"/>
    </row>
    <row r="504" spans="1:27">
      <c r="A504" s="314" t="s">
        <v>3109</v>
      </c>
      <c r="B504" s="226"/>
      <c r="C504" s="44"/>
      <c r="D504" s="44"/>
      <c r="E504" s="306"/>
      <c r="F504" s="214"/>
      <c r="G504" s="214"/>
      <c r="H504" s="214"/>
      <c r="I504" s="306"/>
      <c r="J504" s="244"/>
      <c r="K504" s="306"/>
      <c r="L504" s="306"/>
      <c r="M504" s="221"/>
      <c r="N504" s="221"/>
      <c r="O504" s="208"/>
      <c r="P504" s="208"/>
      <c r="Q504" s="306"/>
      <c r="R504" s="306"/>
      <c r="S504" s="306"/>
      <c r="T504" s="220"/>
      <c r="U504" s="221"/>
      <c r="V504" s="220"/>
      <c r="W504" s="220"/>
      <c r="X504" s="214"/>
      <c r="Y504" s="221"/>
      <c r="Z504" s="306"/>
      <c r="AA504" s="306"/>
    </row>
    <row r="505" spans="1:27">
      <c r="A505" s="314" t="s">
        <v>3110</v>
      </c>
      <c r="B505" s="226"/>
      <c r="C505" s="44"/>
      <c r="D505" s="44"/>
      <c r="E505" s="218"/>
      <c r="F505" s="44"/>
      <c r="G505" s="44"/>
      <c r="H505" s="214"/>
      <c r="I505" s="230"/>
      <c r="J505" s="211"/>
      <c r="K505" s="307"/>
      <c r="L505" s="307"/>
      <c r="M505" s="116"/>
      <c r="N505" s="116"/>
      <c r="O505" s="208"/>
      <c r="P505" s="208"/>
      <c r="Q505" s="307"/>
      <c r="R505" s="307"/>
      <c r="S505" s="307"/>
      <c r="T505" s="209"/>
      <c r="U505" s="116"/>
      <c r="V505" s="220"/>
      <c r="W505" s="220"/>
      <c r="X505" s="214"/>
      <c r="Y505" s="116"/>
      <c r="Z505" s="307"/>
      <c r="AA505" s="307"/>
    </row>
    <row r="506" spans="1:27">
      <c r="A506" s="314" t="s">
        <v>3111</v>
      </c>
      <c r="B506" s="226"/>
      <c r="C506" s="44"/>
      <c r="D506" s="44"/>
      <c r="E506" s="218"/>
      <c r="F506" s="214"/>
      <c r="G506" s="44"/>
      <c r="H506" s="214"/>
      <c r="I506" s="218"/>
      <c r="J506" s="211"/>
      <c r="K506" s="307"/>
      <c r="L506" s="307"/>
      <c r="M506" s="116"/>
      <c r="N506" s="116"/>
      <c r="O506" s="208"/>
      <c r="P506" s="208"/>
      <c r="Q506" s="116"/>
      <c r="R506" s="211"/>
      <c r="S506" s="116"/>
      <c r="T506" s="209"/>
      <c r="U506" s="116"/>
      <c r="V506" s="220"/>
      <c r="W506" s="220"/>
      <c r="X506" s="214"/>
      <c r="Y506" s="116"/>
      <c r="Z506" s="116"/>
      <c r="AA506" s="211"/>
    </row>
    <row r="507" spans="1:27">
      <c r="A507" s="314" t="s">
        <v>3112</v>
      </c>
      <c r="B507" s="226"/>
      <c r="C507" s="44"/>
      <c r="D507" s="44"/>
      <c r="E507" s="307"/>
      <c r="F507" s="44"/>
      <c r="G507" s="44"/>
      <c r="H507" s="214"/>
      <c r="I507" s="307"/>
      <c r="J507" s="211"/>
      <c r="K507" s="307"/>
      <c r="L507" s="307"/>
      <c r="M507" s="116"/>
      <c r="N507" s="116"/>
      <c r="O507" s="208"/>
      <c r="P507" s="208"/>
      <c r="Q507" s="307"/>
      <c r="R507" s="307"/>
      <c r="S507" s="307"/>
      <c r="T507" s="209"/>
      <c r="U507" s="116"/>
      <c r="V507" s="220"/>
      <c r="W507" s="220"/>
      <c r="X507" s="214"/>
      <c r="Y507" s="116"/>
      <c r="Z507" s="307"/>
      <c r="AA507" s="307"/>
    </row>
    <row r="508" spans="1:27">
      <c r="A508" s="314" t="s">
        <v>3113</v>
      </c>
      <c r="B508" s="226"/>
      <c r="C508" s="44"/>
      <c r="D508" s="44"/>
      <c r="E508" s="218"/>
      <c r="F508" s="44"/>
      <c r="G508" s="44"/>
      <c r="H508" s="214"/>
      <c r="I508" s="306"/>
      <c r="J508" s="211"/>
      <c r="K508" s="307"/>
      <c r="L508" s="307"/>
      <c r="M508" s="116"/>
      <c r="N508" s="116"/>
      <c r="O508" s="208"/>
      <c r="P508" s="208"/>
      <c r="Q508" s="117"/>
      <c r="R508" s="211"/>
      <c r="S508" s="307"/>
      <c r="T508" s="209"/>
      <c r="U508" s="116"/>
      <c r="V508" s="220"/>
      <c r="W508" s="220"/>
      <c r="X508" s="214"/>
      <c r="Y508" s="116"/>
      <c r="Z508" s="117"/>
      <c r="AA508" s="211"/>
    </row>
    <row r="509" spans="1:27">
      <c r="A509" s="314" t="s">
        <v>3114</v>
      </c>
      <c r="B509" s="226"/>
      <c r="C509" s="44"/>
      <c r="D509" s="44"/>
      <c r="E509" s="44"/>
      <c r="F509" s="44"/>
      <c r="G509" s="44"/>
      <c r="H509" s="44"/>
      <c r="I509" s="307"/>
      <c r="J509" s="211"/>
      <c r="K509" s="307"/>
      <c r="L509" s="307"/>
      <c r="M509" s="116"/>
      <c r="N509" s="116"/>
      <c r="O509" s="208"/>
      <c r="P509" s="208"/>
      <c r="Q509" s="116"/>
      <c r="R509" s="211"/>
      <c r="S509" s="211"/>
      <c r="T509" s="209"/>
      <c r="U509" s="116"/>
      <c r="V509" s="209"/>
      <c r="W509" s="209"/>
      <c r="X509" s="44"/>
      <c r="Y509" s="116"/>
      <c r="Z509" s="116"/>
      <c r="AA509" s="211"/>
    </row>
    <row r="510" spans="1:27">
      <c r="A510" s="314" t="s">
        <v>3115</v>
      </c>
      <c r="B510" s="226"/>
      <c r="C510" s="44"/>
      <c r="D510" s="44"/>
      <c r="E510" s="218"/>
      <c r="F510" s="44"/>
      <c r="G510" s="44"/>
      <c r="H510" s="44"/>
      <c r="I510" s="307"/>
      <c r="J510" s="211"/>
      <c r="K510" s="307"/>
      <c r="L510" s="307"/>
      <c r="M510" s="116"/>
      <c r="N510" s="116"/>
      <c r="O510" s="208"/>
      <c r="P510" s="208"/>
      <c r="Q510" s="117"/>
      <c r="R510" s="211"/>
      <c r="S510" s="307"/>
      <c r="T510" s="209"/>
      <c r="U510" s="116"/>
      <c r="V510" s="209"/>
      <c r="W510" s="209"/>
      <c r="X510" s="44"/>
      <c r="Y510" s="116"/>
      <c r="Z510" s="117"/>
      <c r="AA510" s="211"/>
    </row>
    <row r="511" spans="1:27">
      <c r="A511" s="314" t="s">
        <v>3116</v>
      </c>
      <c r="B511" s="226"/>
      <c r="C511" s="44"/>
      <c r="D511" s="44"/>
      <c r="E511" s="218"/>
      <c r="F511" s="44"/>
      <c r="G511" s="44"/>
      <c r="H511" s="44"/>
      <c r="I511" s="307"/>
      <c r="J511" s="211"/>
      <c r="K511" s="307"/>
      <c r="L511" s="307"/>
      <c r="M511" s="116"/>
      <c r="N511" s="116"/>
      <c r="O511" s="208"/>
      <c r="P511" s="208"/>
      <c r="Q511" s="117"/>
      <c r="R511" s="211"/>
      <c r="S511" s="307"/>
      <c r="T511" s="209"/>
      <c r="U511" s="116"/>
      <c r="V511" s="209"/>
      <c r="W511" s="209"/>
      <c r="X511" s="44"/>
      <c r="Y511" s="116"/>
      <c r="Z511" s="117"/>
      <c r="AA511" s="211"/>
    </row>
    <row r="512" spans="1:27">
      <c r="A512" s="314" t="s">
        <v>3117</v>
      </c>
      <c r="B512" s="226"/>
      <c r="C512" s="44"/>
      <c r="D512" s="44"/>
      <c r="E512" s="306"/>
      <c r="F512" s="44"/>
      <c r="G512" s="44"/>
      <c r="H512" s="44"/>
      <c r="I512" s="307"/>
      <c r="J512" s="211"/>
      <c r="K512" s="307"/>
      <c r="L512" s="307"/>
      <c r="M512" s="116"/>
      <c r="N512" s="116"/>
      <c r="O512" s="208"/>
      <c r="P512" s="208"/>
      <c r="Q512" s="117"/>
      <c r="R512" s="211"/>
      <c r="S512" s="307"/>
      <c r="T512" s="209"/>
      <c r="U512" s="116"/>
      <c r="V512" s="209"/>
      <c r="W512" s="209"/>
      <c r="X512" s="44"/>
      <c r="Y512" s="116"/>
      <c r="Z512" s="117"/>
      <c r="AA512" s="211"/>
    </row>
    <row r="513" spans="1:27">
      <c r="A513" s="314" t="s">
        <v>3118</v>
      </c>
      <c r="B513" s="226"/>
      <c r="C513" s="44"/>
      <c r="D513" s="44"/>
      <c r="E513" s="218"/>
      <c r="F513" s="44"/>
      <c r="G513" s="44"/>
      <c r="H513" s="44"/>
      <c r="I513" s="307"/>
      <c r="J513" s="211"/>
      <c r="K513" s="307"/>
      <c r="L513" s="307"/>
      <c r="M513" s="116"/>
      <c r="N513" s="116"/>
      <c r="O513" s="208"/>
      <c r="P513" s="208"/>
      <c r="Q513" s="117"/>
      <c r="R513" s="211"/>
      <c r="S513" s="307"/>
      <c r="T513" s="209"/>
      <c r="U513" s="116"/>
      <c r="V513" s="209"/>
      <c r="W513" s="209"/>
      <c r="X513" s="44"/>
      <c r="Y513" s="116"/>
      <c r="Z513" s="117"/>
      <c r="AA513" s="211"/>
    </row>
    <row r="514" spans="1:27">
      <c r="A514" s="314" t="s">
        <v>3119</v>
      </c>
      <c r="B514" s="226"/>
      <c r="C514" s="44"/>
      <c r="D514" s="44"/>
      <c r="E514" s="306"/>
      <c r="F514" s="44"/>
      <c r="G514" s="44"/>
      <c r="H514" s="44"/>
      <c r="I514" s="307"/>
      <c r="J514" s="211"/>
      <c r="K514" s="307"/>
      <c r="L514" s="307"/>
      <c r="M514" s="116"/>
      <c r="N514" s="116"/>
      <c r="O514" s="208"/>
      <c r="P514" s="208"/>
      <c r="Q514" s="116"/>
      <c r="R514" s="211"/>
      <c r="S514" s="211"/>
      <c r="T514" s="209"/>
      <c r="U514" s="116"/>
      <c r="V514" s="209"/>
      <c r="W514" s="209"/>
      <c r="X514" s="44"/>
      <c r="Y514" s="116"/>
      <c r="Z514" s="116"/>
      <c r="AA514" s="211"/>
    </row>
    <row r="515" spans="1:27">
      <c r="A515" s="314" t="s">
        <v>3120</v>
      </c>
      <c r="B515" s="226"/>
      <c r="C515" s="44"/>
      <c r="D515" s="44"/>
      <c r="E515" s="307"/>
      <c r="F515" s="44"/>
      <c r="G515" s="44"/>
      <c r="H515" s="44"/>
      <c r="I515" s="307"/>
      <c r="J515" s="211"/>
      <c r="K515" s="307"/>
      <c r="L515" s="307"/>
      <c r="M515" s="116"/>
      <c r="N515" s="116"/>
      <c r="O515" s="208"/>
      <c r="P515" s="208"/>
      <c r="Q515" s="116"/>
      <c r="R515" s="242"/>
      <c r="S515" s="211"/>
      <c r="T515" s="209"/>
      <c r="U515" s="116"/>
      <c r="V515" s="209"/>
      <c r="W515" s="209"/>
      <c r="X515" s="44"/>
      <c r="Y515" s="116"/>
      <c r="Z515" s="116"/>
      <c r="AA515" s="242"/>
    </row>
    <row r="516" spans="1:27">
      <c r="A516" s="314" t="s">
        <v>3121</v>
      </c>
      <c r="B516" s="472"/>
      <c r="C516" s="246"/>
      <c r="D516" s="44"/>
      <c r="E516" s="117"/>
      <c r="F516" s="44"/>
      <c r="G516" s="44"/>
      <c r="H516" s="44"/>
      <c r="I516" s="44"/>
      <c r="J516" s="213"/>
      <c r="K516" s="236"/>
      <c r="L516" s="307"/>
      <c r="M516" s="247"/>
      <c r="N516" s="247"/>
      <c r="O516" s="208"/>
      <c r="P516" s="208"/>
      <c r="Q516" s="116"/>
      <c r="R516" s="211"/>
      <c r="S516" s="116"/>
      <c r="T516" s="44"/>
      <c r="U516" s="209"/>
      <c r="V516" s="240"/>
      <c r="W516" s="240"/>
      <c r="X516" s="44"/>
      <c r="Y516" s="247"/>
      <c r="Z516" s="116"/>
      <c r="AA516" s="211"/>
    </row>
    <row r="517" spans="1:27">
      <c r="A517" s="314" t="s">
        <v>3122</v>
      </c>
      <c r="B517" s="472"/>
      <c r="C517" s="246"/>
      <c r="D517" s="117"/>
      <c r="E517" s="117"/>
      <c r="F517" s="44"/>
      <c r="G517" s="209"/>
      <c r="H517" s="44"/>
      <c r="I517" s="44"/>
      <c r="J517" s="213"/>
      <c r="K517" s="236"/>
      <c r="L517" s="307"/>
      <c r="M517" s="247"/>
      <c r="N517" s="247"/>
      <c r="O517" s="208"/>
      <c r="P517" s="208"/>
      <c r="Q517" s="116"/>
      <c r="R517" s="211"/>
      <c r="S517" s="116"/>
      <c r="T517" s="209"/>
      <c r="U517" s="209"/>
      <c r="V517" s="240"/>
      <c r="W517" s="240"/>
      <c r="X517" s="44"/>
      <c r="Y517" s="247"/>
      <c r="Z517" s="116"/>
      <c r="AA517" s="211"/>
    </row>
    <row r="518" spans="1:27">
      <c r="A518" s="314" t="s">
        <v>3123</v>
      </c>
      <c r="B518" s="472"/>
      <c r="C518" s="246"/>
      <c r="D518" s="44"/>
      <c r="E518" s="117"/>
      <c r="F518" s="44"/>
      <c r="G518" s="209"/>
      <c r="H518" s="44"/>
      <c r="I518" s="44"/>
      <c r="J518" s="213"/>
      <c r="K518" s="236"/>
      <c r="L518" s="307"/>
      <c r="M518" s="116"/>
      <c r="N518" s="116"/>
      <c r="O518" s="208"/>
      <c r="P518" s="208"/>
      <c r="Q518" s="116"/>
      <c r="R518" s="211"/>
      <c r="S518" s="116"/>
      <c r="T518" s="44"/>
      <c r="U518" s="209"/>
      <c r="V518" s="209"/>
      <c r="W518" s="209"/>
      <c r="X518" s="44"/>
      <c r="Y518" s="116"/>
      <c r="Z518" s="116"/>
      <c r="AA518" s="211"/>
    </row>
    <row r="519" spans="1:27">
      <c r="A519" s="314" t="s">
        <v>3124</v>
      </c>
      <c r="B519" s="472"/>
      <c r="C519" s="246"/>
      <c r="D519" s="248"/>
      <c r="E519" s="117"/>
      <c r="F519" s="44"/>
      <c r="G519" s="240"/>
      <c r="H519" s="44"/>
      <c r="I519" s="44"/>
      <c r="J519" s="213"/>
      <c r="K519" s="236"/>
      <c r="L519" s="307"/>
      <c r="M519" s="116"/>
      <c r="N519" s="116"/>
      <c r="O519" s="208"/>
      <c r="P519" s="208"/>
      <c r="Q519" s="116"/>
      <c r="R519" s="211"/>
      <c r="S519" s="116"/>
      <c r="T519" s="44"/>
      <c r="U519" s="209"/>
      <c r="V519" s="209"/>
      <c r="W519" s="209"/>
      <c r="X519" s="44"/>
      <c r="Y519" s="116"/>
      <c r="Z519" s="116"/>
      <c r="AA519" s="211"/>
    </row>
    <row r="520" spans="1:27">
      <c r="A520" s="314" t="s">
        <v>3125</v>
      </c>
      <c r="B520" s="472"/>
      <c r="C520" s="246"/>
      <c r="D520" s="117"/>
      <c r="E520" s="117"/>
      <c r="F520" s="44"/>
      <c r="G520" s="240"/>
      <c r="H520" s="44"/>
      <c r="I520" s="44"/>
      <c r="J520" s="249"/>
      <c r="K520" s="250"/>
      <c r="L520" s="223"/>
      <c r="M520" s="116"/>
      <c r="N520" s="116"/>
      <c r="O520" s="208"/>
      <c r="P520" s="208"/>
      <c r="Q520" s="116"/>
      <c r="R520" s="211"/>
      <c r="S520" s="116"/>
      <c r="T520" s="44"/>
      <c r="U520" s="209"/>
      <c r="V520" s="209"/>
      <c r="W520" s="209"/>
      <c r="X520" s="44"/>
      <c r="Y520" s="116"/>
      <c r="Z520" s="116"/>
      <c r="AA520" s="211"/>
    </row>
    <row r="521" spans="1:27">
      <c r="A521" s="314" t="s">
        <v>3126</v>
      </c>
      <c r="B521" s="472"/>
      <c r="C521" s="246"/>
      <c r="D521" s="117"/>
      <c r="E521" s="117"/>
      <c r="F521" s="44"/>
      <c r="G521" s="240"/>
      <c r="H521" s="44"/>
      <c r="I521" s="44"/>
      <c r="J521" s="213"/>
      <c r="K521" s="236"/>
      <c r="L521" s="307"/>
      <c r="M521" s="116"/>
      <c r="N521" s="116"/>
      <c r="O521" s="208"/>
      <c r="P521" s="208"/>
      <c r="Q521" s="116"/>
      <c r="R521" s="211"/>
      <c r="S521" s="116"/>
      <c r="T521" s="44"/>
      <c r="U521" s="209"/>
      <c r="V521" s="209"/>
      <c r="W521" s="209"/>
      <c r="X521" s="44"/>
      <c r="Y521" s="116"/>
      <c r="Z521" s="116"/>
      <c r="AA521" s="211"/>
    </row>
    <row r="522" spans="1:27">
      <c r="A522" s="314" t="s">
        <v>3127</v>
      </c>
      <c r="B522" s="472"/>
      <c r="C522" s="246"/>
      <c r="D522" s="44"/>
      <c r="E522" s="117"/>
      <c r="F522" s="44"/>
      <c r="G522" s="240"/>
      <c r="H522" s="44"/>
      <c r="I522" s="44"/>
      <c r="J522" s="213"/>
      <c r="K522" s="236"/>
      <c r="L522" s="307"/>
      <c r="M522" s="116"/>
      <c r="N522" s="116"/>
      <c r="O522" s="208"/>
      <c r="P522" s="208"/>
      <c r="Q522" s="116"/>
      <c r="R522" s="211"/>
      <c r="S522" s="116"/>
      <c r="T522" s="44"/>
      <c r="U522" s="209"/>
      <c r="V522" s="209"/>
      <c r="W522" s="209"/>
      <c r="X522" s="44"/>
      <c r="Y522" s="116"/>
      <c r="Z522" s="116"/>
      <c r="AA522" s="211"/>
    </row>
    <row r="523" spans="1:27">
      <c r="A523" s="314" t="s">
        <v>3128</v>
      </c>
      <c r="B523" s="472"/>
      <c r="C523" s="246"/>
      <c r="D523" s="117"/>
      <c r="E523" s="117"/>
      <c r="F523" s="44"/>
      <c r="G523" s="240"/>
      <c r="H523" s="44"/>
      <c r="I523" s="44"/>
      <c r="J523" s="213"/>
      <c r="K523" s="236"/>
      <c r="L523" s="307"/>
      <c r="M523" s="116"/>
      <c r="N523" s="116"/>
      <c r="O523" s="208"/>
      <c r="P523" s="208"/>
      <c r="Q523" s="116"/>
      <c r="R523" s="211"/>
      <c r="S523" s="116"/>
      <c r="T523" s="44"/>
      <c r="U523" s="209"/>
      <c r="V523" s="209"/>
      <c r="W523" s="209"/>
      <c r="X523" s="44"/>
      <c r="Y523" s="116"/>
      <c r="Z523" s="116"/>
      <c r="AA523" s="211"/>
    </row>
    <row r="524" spans="1:27">
      <c r="A524" s="314" t="s">
        <v>3129</v>
      </c>
      <c r="B524" s="472"/>
      <c r="C524" s="246"/>
      <c r="D524" s="44"/>
      <c r="E524" s="117"/>
      <c r="F524" s="44"/>
      <c r="G524" s="240"/>
      <c r="H524" s="44"/>
      <c r="I524" s="44"/>
      <c r="J524" s="213"/>
      <c r="K524" s="236"/>
      <c r="L524" s="307"/>
      <c r="M524" s="116"/>
      <c r="N524" s="116"/>
      <c r="O524" s="208"/>
      <c r="P524" s="208"/>
      <c r="Q524" s="116"/>
      <c r="R524" s="211"/>
      <c r="S524" s="116"/>
      <c r="T524" s="44"/>
      <c r="U524" s="209"/>
      <c r="V524" s="209"/>
      <c r="W524" s="209"/>
      <c r="X524" s="44"/>
      <c r="Y524" s="116"/>
      <c r="Z524" s="116"/>
      <c r="AA524" s="211"/>
    </row>
    <row r="525" spans="1:27">
      <c r="A525" s="314" t="s">
        <v>3130</v>
      </c>
      <c r="B525" s="472"/>
      <c r="C525" s="246"/>
      <c r="D525" s="44"/>
      <c r="E525" s="117"/>
      <c r="F525" s="44"/>
      <c r="G525" s="240"/>
      <c r="H525" s="44"/>
      <c r="I525" s="44"/>
      <c r="J525" s="213"/>
      <c r="K525" s="236"/>
      <c r="L525" s="307"/>
      <c r="M525" s="116"/>
      <c r="N525" s="116"/>
      <c r="O525" s="208"/>
      <c r="P525" s="208"/>
      <c r="Q525" s="116"/>
      <c r="R525" s="211"/>
      <c r="S525" s="116"/>
      <c r="T525" s="44"/>
      <c r="U525" s="209"/>
      <c r="V525" s="209"/>
      <c r="W525" s="209"/>
      <c r="X525" s="44"/>
      <c r="Y525" s="116"/>
      <c r="Z525" s="116"/>
      <c r="AA525" s="211"/>
    </row>
    <row r="526" spans="1:27">
      <c r="A526" s="314" t="s">
        <v>3131</v>
      </c>
      <c r="B526" s="472"/>
      <c r="C526" s="246"/>
      <c r="D526" s="44"/>
      <c r="E526" s="117"/>
      <c r="F526" s="44"/>
      <c r="G526" s="240"/>
      <c r="H526" s="44"/>
      <c r="I526" s="44"/>
      <c r="J526" s="213"/>
      <c r="K526" s="236"/>
      <c r="L526" s="307"/>
      <c r="M526" s="116"/>
      <c r="N526" s="116"/>
      <c r="O526" s="208"/>
      <c r="P526" s="208"/>
      <c r="Q526" s="116"/>
      <c r="R526" s="211"/>
      <c r="S526" s="116"/>
      <c r="T526" s="44"/>
      <c r="U526" s="209"/>
      <c r="V526" s="209"/>
      <c r="W526" s="209"/>
      <c r="X526" s="44"/>
      <c r="Y526" s="116"/>
      <c r="Z526" s="116"/>
      <c r="AA526" s="211"/>
    </row>
    <row r="527" spans="1:27">
      <c r="A527" s="314" t="s">
        <v>3132</v>
      </c>
      <c r="B527" s="472"/>
      <c r="C527" s="246"/>
      <c r="D527" s="248"/>
      <c r="E527" s="117"/>
      <c r="F527" s="44"/>
      <c r="G527" s="240"/>
      <c r="H527" s="44"/>
      <c r="I527" s="44"/>
      <c r="J527" s="213"/>
      <c r="K527" s="236"/>
      <c r="L527" s="307"/>
      <c r="M527" s="116"/>
      <c r="N527" s="116"/>
      <c r="O527" s="208"/>
      <c r="P527" s="208"/>
      <c r="Q527" s="116"/>
      <c r="R527" s="211"/>
      <c r="S527" s="116"/>
      <c r="T527" s="44"/>
      <c r="U527" s="209"/>
      <c r="V527" s="209"/>
      <c r="W527" s="209"/>
      <c r="X527" s="44"/>
      <c r="Y527" s="116"/>
      <c r="Z527" s="116"/>
      <c r="AA527" s="211"/>
    </row>
    <row r="528" spans="1:27">
      <c r="A528" s="314" t="s">
        <v>3133</v>
      </c>
      <c r="B528" s="472"/>
      <c r="C528" s="246"/>
      <c r="D528" s="44"/>
      <c r="E528" s="117"/>
      <c r="F528" s="44"/>
      <c r="G528" s="44"/>
      <c r="H528" s="44"/>
      <c r="I528" s="44"/>
      <c r="J528" s="213"/>
      <c r="K528" s="236"/>
      <c r="L528" s="307"/>
      <c r="M528" s="116"/>
      <c r="N528" s="116"/>
      <c r="O528" s="208"/>
      <c r="P528" s="208"/>
      <c r="Q528" s="116"/>
      <c r="R528" s="211"/>
      <c r="S528" s="116"/>
      <c r="T528" s="44"/>
      <c r="U528" s="209"/>
      <c r="V528" s="209"/>
      <c r="W528" s="209"/>
      <c r="X528" s="44"/>
      <c r="Y528" s="116"/>
      <c r="Z528" s="116"/>
      <c r="AA528" s="211"/>
    </row>
    <row r="529" spans="1:27">
      <c r="A529" s="314" t="s">
        <v>3134</v>
      </c>
      <c r="B529" s="472"/>
      <c r="C529" s="246"/>
      <c r="D529" s="117"/>
      <c r="E529" s="117"/>
      <c r="F529" s="44"/>
      <c r="G529" s="240"/>
      <c r="H529" s="44"/>
      <c r="I529" s="44"/>
      <c r="J529" s="213"/>
      <c r="K529" s="236"/>
      <c r="L529" s="307"/>
      <c r="M529" s="116"/>
      <c r="N529" s="116"/>
      <c r="O529" s="208"/>
      <c r="P529" s="208"/>
      <c r="Q529" s="116"/>
      <c r="R529" s="211"/>
      <c r="S529" s="116"/>
      <c r="T529" s="44"/>
      <c r="U529" s="209"/>
      <c r="V529" s="209"/>
      <c r="W529" s="209"/>
      <c r="X529" s="44"/>
      <c r="Y529" s="116"/>
      <c r="Z529" s="116"/>
      <c r="AA529" s="211"/>
    </row>
    <row r="530" spans="1:27">
      <c r="A530" s="314" t="s">
        <v>3135</v>
      </c>
      <c r="B530" s="472"/>
      <c r="C530" s="246"/>
      <c r="D530" s="44"/>
      <c r="E530" s="117"/>
      <c r="F530" s="44"/>
      <c r="G530" s="240"/>
      <c r="H530" s="44"/>
      <c r="I530" s="44"/>
      <c r="J530" s="213"/>
      <c r="K530" s="236"/>
      <c r="L530" s="307"/>
      <c r="M530" s="116"/>
      <c r="N530" s="116"/>
      <c r="O530" s="208"/>
      <c r="P530" s="208"/>
      <c r="Q530" s="116"/>
      <c r="R530" s="211"/>
      <c r="S530" s="116"/>
      <c r="T530" s="44"/>
      <c r="U530" s="209"/>
      <c r="V530" s="209"/>
      <c r="W530" s="209"/>
      <c r="X530" s="44"/>
      <c r="Y530" s="116"/>
      <c r="Z530" s="116"/>
      <c r="AA530" s="211"/>
    </row>
    <row r="531" spans="1:27">
      <c r="A531" s="314" t="s">
        <v>3136</v>
      </c>
      <c r="B531" s="472"/>
      <c r="C531" s="246"/>
      <c r="D531" s="44"/>
      <c r="E531" s="117"/>
      <c r="F531" s="44"/>
      <c r="G531" s="240"/>
      <c r="H531" s="44"/>
      <c r="I531" s="44"/>
      <c r="J531" s="213"/>
      <c r="K531" s="236"/>
      <c r="L531" s="307"/>
      <c r="M531" s="116"/>
      <c r="N531" s="116"/>
      <c r="O531" s="208"/>
      <c r="P531" s="208"/>
      <c r="Q531" s="116"/>
      <c r="R531" s="211"/>
      <c r="S531" s="116"/>
      <c r="T531" s="44"/>
      <c r="U531" s="209"/>
      <c r="V531" s="209"/>
      <c r="W531" s="209"/>
      <c r="X531" s="44"/>
      <c r="Y531" s="116"/>
      <c r="Z531" s="116"/>
      <c r="AA531" s="211"/>
    </row>
    <row r="532" spans="1:27">
      <c r="A532" s="314" t="s">
        <v>3137</v>
      </c>
      <c r="B532" s="472"/>
      <c r="C532" s="246"/>
      <c r="D532" s="44"/>
      <c r="E532" s="117"/>
      <c r="F532" s="44"/>
      <c r="G532" s="240"/>
      <c r="H532" s="44"/>
      <c r="I532" s="44"/>
      <c r="J532" s="213"/>
      <c r="K532" s="236"/>
      <c r="L532" s="307"/>
      <c r="M532" s="116"/>
      <c r="N532" s="116"/>
      <c r="O532" s="208"/>
      <c r="P532" s="208"/>
      <c r="Q532" s="116"/>
      <c r="R532" s="211"/>
      <c r="S532" s="116"/>
      <c r="T532" s="44"/>
      <c r="U532" s="209"/>
      <c r="V532" s="209"/>
      <c r="W532" s="209"/>
      <c r="X532" s="44"/>
      <c r="Y532" s="116"/>
      <c r="Z532" s="116"/>
      <c r="AA532" s="211"/>
    </row>
    <row r="533" spans="1:27">
      <c r="A533" s="314" t="s">
        <v>3138</v>
      </c>
      <c r="B533" s="472"/>
      <c r="C533" s="246"/>
      <c r="D533" s="44"/>
      <c r="E533" s="117"/>
      <c r="F533" s="44"/>
      <c r="G533" s="240"/>
      <c r="H533" s="44"/>
      <c r="I533" s="44"/>
      <c r="J533" s="213"/>
      <c r="K533" s="236"/>
      <c r="L533" s="307"/>
      <c r="M533" s="116"/>
      <c r="N533" s="116"/>
      <c r="O533" s="208"/>
      <c r="P533" s="208"/>
      <c r="Q533" s="116"/>
      <c r="R533" s="211"/>
      <c r="S533" s="116"/>
      <c r="T533" s="44"/>
      <c r="U533" s="209"/>
      <c r="V533" s="209"/>
      <c r="W533" s="209"/>
      <c r="X533" s="44"/>
      <c r="Y533" s="116"/>
      <c r="Z533" s="116"/>
      <c r="AA533" s="211"/>
    </row>
    <row r="534" spans="1:27">
      <c r="A534" s="314" t="s">
        <v>3139</v>
      </c>
      <c r="B534" s="472"/>
      <c r="C534" s="246"/>
      <c r="D534" s="44"/>
      <c r="E534" s="117"/>
      <c r="F534" s="44"/>
      <c r="G534" s="240"/>
      <c r="H534" s="44"/>
      <c r="I534" s="44"/>
      <c r="J534" s="213"/>
      <c r="K534" s="236"/>
      <c r="L534" s="307"/>
      <c r="M534" s="116"/>
      <c r="N534" s="116"/>
      <c r="O534" s="208"/>
      <c r="P534" s="208"/>
      <c r="Q534" s="116"/>
      <c r="R534" s="211"/>
      <c r="S534" s="116"/>
      <c r="T534" s="44"/>
      <c r="U534" s="209"/>
      <c r="V534" s="209"/>
      <c r="W534" s="209"/>
      <c r="X534" s="44"/>
      <c r="Y534" s="116"/>
      <c r="Z534" s="116"/>
      <c r="AA534" s="211"/>
    </row>
    <row r="535" spans="1:27">
      <c r="A535" s="314" t="s">
        <v>3140</v>
      </c>
      <c r="B535" s="472"/>
      <c r="C535" s="246"/>
      <c r="D535" s="44"/>
      <c r="E535" s="117"/>
      <c r="F535" s="44"/>
      <c r="G535" s="240"/>
      <c r="H535" s="44"/>
      <c r="I535" s="44"/>
      <c r="J535" s="213"/>
      <c r="K535" s="236"/>
      <c r="L535" s="307"/>
      <c r="M535" s="116"/>
      <c r="N535" s="116"/>
      <c r="O535" s="208"/>
      <c r="P535" s="208"/>
      <c r="Q535" s="116"/>
      <c r="R535" s="211"/>
      <c r="S535" s="116"/>
      <c r="T535" s="44"/>
      <c r="U535" s="209"/>
      <c r="V535" s="209"/>
      <c r="W535" s="209"/>
      <c r="X535" s="44"/>
      <c r="Y535" s="116"/>
      <c r="Z535" s="116"/>
      <c r="AA535" s="211"/>
    </row>
    <row r="536" spans="1:27">
      <c r="A536" s="314" t="s">
        <v>3141</v>
      </c>
      <c r="B536" s="472"/>
      <c r="C536" s="246"/>
      <c r="D536" s="44"/>
      <c r="E536" s="117"/>
      <c r="F536" s="44"/>
      <c r="G536" s="240"/>
      <c r="H536" s="44"/>
      <c r="I536" s="44"/>
      <c r="J536" s="213"/>
      <c r="K536" s="236"/>
      <c r="L536" s="307"/>
      <c r="M536" s="116"/>
      <c r="N536" s="116"/>
      <c r="O536" s="208"/>
      <c r="P536" s="208"/>
      <c r="Q536" s="116"/>
      <c r="R536" s="211"/>
      <c r="S536" s="116"/>
      <c r="T536" s="44"/>
      <c r="U536" s="209"/>
      <c r="V536" s="209"/>
      <c r="W536" s="209"/>
      <c r="X536" s="44"/>
      <c r="Y536" s="116"/>
      <c r="Z536" s="116"/>
      <c r="AA536" s="211"/>
    </row>
    <row r="537" spans="1:27">
      <c r="A537" s="314" t="s">
        <v>3142</v>
      </c>
      <c r="B537" s="472"/>
      <c r="C537" s="246"/>
      <c r="D537" s="44"/>
      <c r="E537" s="117"/>
      <c r="F537" s="44"/>
      <c r="G537" s="240"/>
      <c r="H537" s="44"/>
      <c r="I537" s="44"/>
      <c r="J537" s="213"/>
      <c r="K537" s="236"/>
      <c r="L537" s="307"/>
      <c r="M537" s="116"/>
      <c r="N537" s="116"/>
      <c r="O537" s="208"/>
      <c r="P537" s="208"/>
      <c r="Q537" s="116"/>
      <c r="R537" s="211"/>
      <c r="S537" s="116"/>
      <c r="T537" s="44"/>
      <c r="U537" s="209"/>
      <c r="V537" s="209"/>
      <c r="W537" s="209"/>
      <c r="X537" s="44"/>
      <c r="Y537" s="116"/>
      <c r="Z537" s="116"/>
      <c r="AA537" s="211"/>
    </row>
    <row r="538" spans="1:27">
      <c r="A538" s="314" t="s">
        <v>3143</v>
      </c>
      <c r="B538" s="472"/>
      <c r="C538" s="246"/>
      <c r="D538" s="44"/>
      <c r="E538" s="117"/>
      <c r="F538" s="44"/>
      <c r="G538" s="240"/>
      <c r="H538" s="44"/>
      <c r="I538" s="44"/>
      <c r="J538" s="213"/>
      <c r="K538" s="236"/>
      <c r="L538" s="307"/>
      <c r="M538" s="116"/>
      <c r="N538" s="116"/>
      <c r="O538" s="208"/>
      <c r="P538" s="208"/>
      <c r="Q538" s="116"/>
      <c r="R538" s="211"/>
      <c r="S538" s="116"/>
      <c r="T538" s="44"/>
      <c r="U538" s="209"/>
      <c r="V538" s="209"/>
      <c r="W538" s="209"/>
      <c r="X538" s="44"/>
      <c r="Y538" s="116"/>
      <c r="Z538" s="116"/>
      <c r="AA538" s="211"/>
    </row>
    <row r="539" spans="1:27">
      <c r="A539" s="314" t="s">
        <v>3144</v>
      </c>
      <c r="B539" s="472"/>
      <c r="C539" s="246"/>
      <c r="D539" s="44"/>
      <c r="E539" s="117"/>
      <c r="F539" s="44"/>
      <c r="G539" s="240"/>
      <c r="H539" s="44"/>
      <c r="I539" s="44"/>
      <c r="J539" s="213"/>
      <c r="K539" s="236"/>
      <c r="L539" s="307"/>
      <c r="M539" s="116"/>
      <c r="N539" s="116"/>
      <c r="O539" s="208"/>
      <c r="P539" s="208"/>
      <c r="Q539" s="116"/>
      <c r="R539" s="211"/>
      <c r="S539" s="116"/>
      <c r="T539" s="44"/>
      <c r="U539" s="209"/>
      <c r="V539" s="209"/>
      <c r="W539" s="209"/>
      <c r="X539" s="44"/>
      <c r="Y539" s="116"/>
      <c r="Z539" s="116"/>
      <c r="AA539" s="211"/>
    </row>
    <row r="540" spans="1:27">
      <c r="A540" s="314" t="s">
        <v>3145</v>
      </c>
      <c r="B540" s="472"/>
      <c r="C540" s="246"/>
      <c r="D540" s="44"/>
      <c r="E540" s="117"/>
      <c r="F540" s="44"/>
      <c r="G540" s="240"/>
      <c r="H540" s="44"/>
      <c r="I540" s="44"/>
      <c r="J540" s="213"/>
      <c r="K540" s="236"/>
      <c r="L540" s="307"/>
      <c r="M540" s="116"/>
      <c r="N540" s="116"/>
      <c r="O540" s="208"/>
      <c r="P540" s="208"/>
      <c r="Q540" s="116"/>
      <c r="R540" s="211"/>
      <c r="S540" s="116"/>
      <c r="T540" s="44"/>
      <c r="U540" s="209"/>
      <c r="V540" s="209"/>
      <c r="W540" s="209"/>
      <c r="X540" s="44"/>
      <c r="Y540" s="116"/>
      <c r="Z540" s="116"/>
      <c r="AA540" s="211"/>
    </row>
    <row r="541" spans="1:27">
      <c r="A541" s="314" t="s">
        <v>3146</v>
      </c>
      <c r="B541" s="472"/>
      <c r="C541" s="246"/>
      <c r="D541" s="117"/>
      <c r="E541" s="117"/>
      <c r="F541" s="44"/>
      <c r="G541" s="240"/>
      <c r="H541" s="44"/>
      <c r="I541" s="44"/>
      <c r="J541" s="213"/>
      <c r="K541" s="236"/>
      <c r="L541" s="307"/>
      <c r="M541" s="116"/>
      <c r="N541" s="116"/>
      <c r="O541" s="208"/>
      <c r="P541" s="208"/>
      <c r="Q541" s="116"/>
      <c r="R541" s="211"/>
      <c r="S541" s="116"/>
      <c r="T541" s="44"/>
      <c r="U541" s="209"/>
      <c r="V541" s="209"/>
      <c r="W541" s="209"/>
      <c r="X541" s="44"/>
      <c r="Y541" s="116"/>
      <c r="Z541" s="116"/>
      <c r="AA541" s="211"/>
    </row>
    <row r="542" spans="1:27">
      <c r="A542" s="314" t="s">
        <v>3147</v>
      </c>
      <c r="B542" s="472"/>
      <c r="C542" s="246"/>
      <c r="D542" s="117"/>
      <c r="E542" s="117"/>
      <c r="F542" s="44"/>
      <c r="G542" s="240"/>
      <c r="H542" s="44"/>
      <c r="I542" s="44"/>
      <c r="J542" s="249"/>
      <c r="K542" s="250"/>
      <c r="L542" s="223"/>
      <c r="M542" s="116"/>
      <c r="N542" s="116"/>
      <c r="O542" s="208"/>
      <c r="P542" s="208"/>
      <c r="Q542" s="116"/>
      <c r="R542" s="211"/>
      <c r="S542" s="116"/>
      <c r="T542" s="44"/>
      <c r="U542" s="209"/>
      <c r="V542" s="209"/>
      <c r="W542" s="209"/>
      <c r="X542" s="44"/>
      <c r="Y542" s="116"/>
      <c r="Z542" s="116"/>
      <c r="AA542" s="211"/>
    </row>
    <row r="543" spans="1:27">
      <c r="A543" s="314" t="s">
        <v>3148</v>
      </c>
      <c r="B543" s="472"/>
      <c r="C543" s="246"/>
      <c r="D543" s="44"/>
      <c r="E543" s="117"/>
      <c r="F543" s="44"/>
      <c r="G543" s="240"/>
      <c r="H543" s="44"/>
      <c r="I543" s="44"/>
      <c r="J543" s="213"/>
      <c r="K543" s="236"/>
      <c r="L543" s="307"/>
      <c r="M543" s="116"/>
      <c r="N543" s="116"/>
      <c r="O543" s="208"/>
      <c r="P543" s="208"/>
      <c r="Q543" s="116"/>
      <c r="R543" s="211"/>
      <c r="S543" s="116"/>
      <c r="T543" s="44"/>
      <c r="U543" s="209"/>
      <c r="V543" s="209"/>
      <c r="W543" s="209"/>
      <c r="X543" s="44"/>
      <c r="Y543" s="116"/>
      <c r="Z543" s="116"/>
      <c r="AA543" s="211"/>
    </row>
    <row r="544" spans="1:27">
      <c r="A544" s="314" t="s">
        <v>3149</v>
      </c>
      <c r="B544" s="472"/>
      <c r="C544" s="246"/>
      <c r="D544" s="44"/>
      <c r="E544" s="117"/>
      <c r="F544" s="44"/>
      <c r="G544" s="240"/>
      <c r="H544" s="44"/>
      <c r="I544" s="44"/>
      <c r="J544" s="213"/>
      <c r="K544" s="236"/>
      <c r="L544" s="307"/>
      <c r="M544" s="116"/>
      <c r="N544" s="116"/>
      <c r="O544" s="208"/>
      <c r="P544" s="208"/>
      <c r="Q544" s="116"/>
      <c r="R544" s="211"/>
      <c r="S544" s="116"/>
      <c r="T544" s="44"/>
      <c r="U544" s="209"/>
      <c r="V544" s="209"/>
      <c r="W544" s="209"/>
      <c r="X544" s="44"/>
      <c r="Y544" s="116"/>
      <c r="Z544" s="116"/>
      <c r="AA544" s="211"/>
    </row>
    <row r="545" spans="1:27">
      <c r="A545" s="314" t="s">
        <v>3150</v>
      </c>
      <c r="B545" s="472"/>
      <c r="C545" s="246"/>
      <c r="D545" s="44"/>
      <c r="E545" s="117"/>
      <c r="F545" s="44"/>
      <c r="G545" s="240"/>
      <c r="H545" s="44"/>
      <c r="I545" s="44"/>
      <c r="J545" s="213"/>
      <c r="K545" s="236"/>
      <c r="L545" s="307"/>
      <c r="M545" s="116"/>
      <c r="N545" s="116"/>
      <c r="O545" s="208"/>
      <c r="P545" s="208"/>
      <c r="Q545" s="116"/>
      <c r="R545" s="211"/>
      <c r="S545" s="116"/>
      <c r="T545" s="44"/>
      <c r="U545" s="209"/>
      <c r="V545" s="209"/>
      <c r="W545" s="209"/>
      <c r="X545" s="44"/>
      <c r="Y545" s="116"/>
      <c r="Z545" s="116"/>
      <c r="AA545" s="211"/>
    </row>
    <row r="546" spans="1:27">
      <c r="A546" s="314" t="s">
        <v>3151</v>
      </c>
      <c r="B546" s="472"/>
      <c r="C546" s="246"/>
      <c r="D546" s="117"/>
      <c r="E546" s="117"/>
      <c r="F546" s="44"/>
      <c r="G546" s="240"/>
      <c r="H546" s="44"/>
      <c r="I546" s="44"/>
      <c r="J546" s="249"/>
      <c r="K546" s="250"/>
      <c r="L546" s="223"/>
      <c r="M546" s="116"/>
      <c r="N546" s="116"/>
      <c r="O546" s="208"/>
      <c r="P546" s="208"/>
      <c r="Q546" s="116"/>
      <c r="R546" s="211"/>
      <c r="S546" s="116"/>
      <c r="T546" s="44"/>
      <c r="U546" s="209"/>
      <c r="V546" s="209"/>
      <c r="W546" s="209"/>
      <c r="X546" s="44"/>
      <c r="Y546" s="116"/>
      <c r="Z546" s="116"/>
      <c r="AA546" s="211"/>
    </row>
    <row r="547" spans="1:27">
      <c r="A547" s="314" t="s">
        <v>3152</v>
      </c>
      <c r="B547" s="472"/>
      <c r="C547" s="246"/>
      <c r="D547" s="44"/>
      <c r="E547" s="117"/>
      <c r="F547" s="44"/>
      <c r="G547" s="240"/>
      <c r="H547" s="44"/>
      <c r="I547" s="44"/>
      <c r="J547" s="213"/>
      <c r="K547" s="236"/>
      <c r="L547" s="307"/>
      <c r="M547" s="116"/>
      <c r="N547" s="116"/>
      <c r="O547" s="208"/>
      <c r="P547" s="208"/>
      <c r="Q547" s="116"/>
      <c r="R547" s="211"/>
      <c r="S547" s="116"/>
      <c r="T547" s="44"/>
      <c r="U547" s="209"/>
      <c r="V547" s="209"/>
      <c r="W547" s="209"/>
      <c r="X547" s="44"/>
      <c r="Y547" s="116"/>
      <c r="Z547" s="116"/>
      <c r="AA547" s="211"/>
    </row>
    <row r="548" spans="1:27">
      <c r="A548" s="314" t="s">
        <v>3153</v>
      </c>
      <c r="B548" s="472"/>
      <c r="C548" s="246"/>
      <c r="D548" s="117"/>
      <c r="E548" s="117"/>
      <c r="F548" s="44"/>
      <c r="G548" s="240"/>
      <c r="H548" s="44"/>
      <c r="I548" s="44"/>
      <c r="J548" s="249"/>
      <c r="K548" s="250"/>
      <c r="L548" s="223"/>
      <c r="M548" s="116"/>
      <c r="N548" s="116"/>
      <c r="O548" s="208"/>
      <c r="P548" s="208"/>
      <c r="Q548" s="116"/>
      <c r="R548" s="211"/>
      <c r="S548" s="116"/>
      <c r="T548" s="44"/>
      <c r="U548" s="209"/>
      <c r="V548" s="209"/>
      <c r="W548" s="209"/>
      <c r="X548" s="44"/>
      <c r="Y548" s="116"/>
      <c r="Z548" s="116"/>
      <c r="AA548" s="211"/>
    </row>
    <row r="549" spans="1:27">
      <c r="A549" s="314" t="s">
        <v>3154</v>
      </c>
      <c r="B549" s="472"/>
      <c r="C549" s="246"/>
      <c r="D549" s="44"/>
      <c r="E549" s="117"/>
      <c r="F549" s="44"/>
      <c r="G549" s="44"/>
      <c r="H549" s="44"/>
      <c r="I549" s="44"/>
      <c r="J549" s="213"/>
      <c r="K549" s="236"/>
      <c r="L549" s="307"/>
      <c r="M549" s="116"/>
      <c r="N549" s="116"/>
      <c r="O549" s="208"/>
      <c r="P549" s="208"/>
      <c r="Q549" s="116"/>
      <c r="R549" s="211"/>
      <c r="S549" s="116"/>
      <c r="T549" s="44"/>
      <c r="U549" s="209"/>
      <c r="V549" s="209"/>
      <c r="W549" s="209"/>
      <c r="X549" s="44"/>
      <c r="Y549" s="116"/>
      <c r="Z549" s="116"/>
      <c r="AA549" s="211"/>
    </row>
    <row r="550" spans="1:27">
      <c r="A550" s="314" t="s">
        <v>3155</v>
      </c>
      <c r="B550" s="472"/>
      <c r="C550" s="246"/>
      <c r="D550" s="44"/>
      <c r="E550" s="117"/>
      <c r="F550" s="240"/>
      <c r="G550" s="44"/>
      <c r="H550" s="44"/>
      <c r="I550" s="44"/>
      <c r="J550" s="213"/>
      <c r="K550" s="236"/>
      <c r="L550" s="307"/>
      <c r="M550" s="116"/>
      <c r="N550" s="116"/>
      <c r="O550" s="208"/>
      <c r="P550" s="208"/>
      <c r="Q550" s="116"/>
      <c r="R550" s="211"/>
      <c r="S550" s="116"/>
      <c r="T550" s="44"/>
      <c r="U550" s="209"/>
      <c r="V550" s="209"/>
      <c r="W550" s="209"/>
      <c r="X550" s="44"/>
      <c r="Y550" s="116"/>
      <c r="Z550" s="116"/>
      <c r="AA550" s="211"/>
    </row>
    <row r="551" spans="1:27">
      <c r="A551" s="314" t="s">
        <v>3156</v>
      </c>
      <c r="B551" s="472"/>
      <c r="C551" s="246"/>
      <c r="D551" s="117"/>
      <c r="E551" s="117"/>
      <c r="F551" s="44"/>
      <c r="G551" s="240"/>
      <c r="H551" s="44"/>
      <c r="I551" s="44"/>
      <c r="J551" s="249"/>
      <c r="K551" s="250"/>
      <c r="L551" s="223"/>
      <c r="M551" s="116"/>
      <c r="N551" s="116"/>
      <c r="O551" s="208"/>
      <c r="P551" s="208"/>
      <c r="Q551" s="116"/>
      <c r="R551" s="211"/>
      <c r="S551" s="116"/>
      <c r="T551" s="44"/>
      <c r="U551" s="209"/>
      <c r="V551" s="209"/>
      <c r="W551" s="209"/>
      <c r="X551" s="44"/>
      <c r="Y551" s="116"/>
      <c r="Z551" s="116"/>
      <c r="AA551" s="211"/>
    </row>
    <row r="552" spans="1:27">
      <c r="A552" s="314" t="s">
        <v>3157</v>
      </c>
      <c r="B552" s="472"/>
      <c r="C552" s="246"/>
      <c r="D552" s="117"/>
      <c r="E552" s="117"/>
      <c r="F552" s="44"/>
      <c r="G552" s="240"/>
      <c r="H552" s="44"/>
      <c r="I552" s="44"/>
      <c r="J552" s="249"/>
      <c r="K552" s="250"/>
      <c r="L552" s="223"/>
      <c r="M552" s="116"/>
      <c r="N552" s="116"/>
      <c r="O552" s="208"/>
      <c r="P552" s="208"/>
      <c r="Q552" s="116"/>
      <c r="R552" s="211"/>
      <c r="S552" s="116"/>
      <c r="T552" s="44"/>
      <c r="U552" s="209"/>
      <c r="V552" s="209"/>
      <c r="W552" s="209"/>
      <c r="X552" s="44"/>
      <c r="Y552" s="116"/>
      <c r="Z552" s="116"/>
      <c r="AA552" s="211"/>
    </row>
    <row r="553" spans="1:27">
      <c r="A553" s="314" t="s">
        <v>3158</v>
      </c>
      <c r="B553" s="472"/>
      <c r="C553" s="246"/>
      <c r="D553" s="44"/>
      <c r="E553" s="117"/>
      <c r="F553" s="44"/>
      <c r="G553" s="240"/>
      <c r="H553" s="44"/>
      <c r="I553" s="44"/>
      <c r="J553" s="213"/>
      <c r="K553" s="236"/>
      <c r="L553" s="307"/>
      <c r="M553" s="116"/>
      <c r="N553" s="116"/>
      <c r="O553" s="208"/>
      <c r="P553" s="208"/>
      <c r="Q553" s="116"/>
      <c r="R553" s="211"/>
      <c r="S553" s="116"/>
      <c r="T553" s="44"/>
      <c r="U553" s="209"/>
      <c r="V553" s="209"/>
      <c r="W553" s="209"/>
      <c r="X553" s="44"/>
      <c r="Y553" s="116"/>
      <c r="Z553" s="116"/>
      <c r="AA553" s="211"/>
    </row>
    <row r="554" spans="1:27">
      <c r="A554" s="314" t="s">
        <v>3159</v>
      </c>
      <c r="B554" s="472"/>
      <c r="C554" s="246"/>
      <c r="D554" s="44"/>
      <c r="E554" s="117"/>
      <c r="F554" s="44"/>
      <c r="G554" s="240"/>
      <c r="H554" s="44"/>
      <c r="I554" s="44"/>
      <c r="J554" s="213"/>
      <c r="K554" s="236"/>
      <c r="L554" s="307"/>
      <c r="M554" s="116"/>
      <c r="N554" s="116"/>
      <c r="O554" s="208"/>
      <c r="P554" s="208"/>
      <c r="Q554" s="116"/>
      <c r="R554" s="211"/>
      <c r="S554" s="116"/>
      <c r="T554" s="44"/>
      <c r="U554" s="209"/>
      <c r="V554" s="209"/>
      <c r="W554" s="209"/>
      <c r="X554" s="44"/>
      <c r="Y554" s="116"/>
      <c r="Z554" s="116"/>
      <c r="AA554" s="211"/>
    </row>
    <row r="555" spans="1:27">
      <c r="A555" s="314" t="s">
        <v>3160</v>
      </c>
      <c r="B555" s="472"/>
      <c r="C555" s="246"/>
      <c r="D555" s="44"/>
      <c r="E555" s="117"/>
      <c r="F555" s="44"/>
      <c r="G555" s="240"/>
      <c r="H555" s="44"/>
      <c r="I555" s="44"/>
      <c r="J555" s="213"/>
      <c r="K555" s="236"/>
      <c r="L555" s="307"/>
      <c r="M555" s="116"/>
      <c r="N555" s="116"/>
      <c r="O555" s="208"/>
      <c r="P555" s="208"/>
      <c r="Q555" s="116"/>
      <c r="R555" s="44"/>
      <c r="S555" s="116"/>
      <c r="T555" s="44"/>
      <c r="U555" s="209"/>
      <c r="V555" s="209"/>
      <c r="W555" s="209"/>
      <c r="X555" s="44"/>
      <c r="Y555" s="116"/>
      <c r="Z555" s="116"/>
      <c r="AA555" s="44"/>
    </row>
    <row r="556" spans="1:27">
      <c r="A556" s="314" t="s">
        <v>3161</v>
      </c>
      <c r="B556" s="472"/>
      <c r="C556" s="246"/>
      <c r="D556" s="44"/>
      <c r="E556" s="117"/>
      <c r="F556" s="44"/>
      <c r="G556" s="240"/>
      <c r="H556" s="44"/>
      <c r="I556" s="44"/>
      <c r="J556" s="213"/>
      <c r="K556" s="236"/>
      <c r="L556" s="307"/>
      <c r="M556" s="116"/>
      <c r="N556" s="116"/>
      <c r="O556" s="208"/>
      <c r="P556" s="208"/>
      <c r="Q556" s="116"/>
      <c r="R556" s="211"/>
      <c r="S556" s="116"/>
      <c r="T556" s="44"/>
      <c r="U556" s="209"/>
      <c r="V556" s="209"/>
      <c r="W556" s="209"/>
      <c r="X556" s="44"/>
      <c r="Y556" s="116"/>
      <c r="Z556" s="116"/>
      <c r="AA556" s="211"/>
    </row>
    <row r="557" spans="1:27">
      <c r="A557" s="314" t="s">
        <v>3162</v>
      </c>
      <c r="B557" s="472"/>
      <c r="C557" s="246"/>
      <c r="D557" s="44"/>
      <c r="E557" s="117"/>
      <c r="F557" s="44"/>
      <c r="G557" s="240"/>
      <c r="H557" s="44"/>
      <c r="I557" s="44"/>
      <c r="J557" s="213"/>
      <c r="K557" s="236"/>
      <c r="L557" s="307"/>
      <c r="M557" s="116"/>
      <c r="N557" s="116"/>
      <c r="O557" s="208"/>
      <c r="P557" s="208"/>
      <c r="Q557" s="116"/>
      <c r="R557" s="211"/>
      <c r="S557" s="116"/>
      <c r="T557" s="44"/>
      <c r="U557" s="209"/>
      <c r="V557" s="209"/>
      <c r="W557" s="209"/>
      <c r="X557" s="44"/>
      <c r="Y557" s="116"/>
      <c r="Z557" s="116"/>
      <c r="AA557" s="211"/>
    </row>
    <row r="558" spans="1:27">
      <c r="A558" s="314" t="s">
        <v>3163</v>
      </c>
      <c r="B558" s="472"/>
      <c r="C558" s="246"/>
      <c r="D558" s="44"/>
      <c r="E558" s="117"/>
      <c r="F558" s="44"/>
      <c r="G558" s="240"/>
      <c r="H558" s="44"/>
      <c r="I558" s="44"/>
      <c r="J558" s="213"/>
      <c r="K558" s="236"/>
      <c r="L558" s="307"/>
      <c r="M558" s="116"/>
      <c r="N558" s="116"/>
      <c r="O558" s="208"/>
      <c r="P558" s="208"/>
      <c r="Q558" s="116"/>
      <c r="R558" s="211"/>
      <c r="S558" s="116"/>
      <c r="T558" s="44"/>
      <c r="U558" s="209"/>
      <c r="V558" s="209"/>
      <c r="W558" s="209"/>
      <c r="X558" s="44"/>
      <c r="Y558" s="116"/>
      <c r="Z558" s="116"/>
      <c r="AA558" s="211"/>
    </row>
    <row r="559" spans="1:27">
      <c r="A559" s="314" t="s">
        <v>3164</v>
      </c>
      <c r="B559" s="472"/>
      <c r="C559" s="246"/>
      <c r="D559" s="44"/>
      <c r="E559" s="117"/>
      <c r="F559" s="44"/>
      <c r="G559" s="240"/>
      <c r="H559" s="44"/>
      <c r="I559" s="44"/>
      <c r="J559" s="213"/>
      <c r="K559" s="236"/>
      <c r="L559" s="307"/>
      <c r="M559" s="116"/>
      <c r="N559" s="116"/>
      <c r="O559" s="208"/>
      <c r="P559" s="208"/>
      <c r="Q559" s="116"/>
      <c r="R559" s="211"/>
      <c r="S559" s="116"/>
      <c r="T559" s="44"/>
      <c r="U559" s="209"/>
      <c r="V559" s="209"/>
      <c r="W559" s="209"/>
      <c r="X559" s="44"/>
      <c r="Y559" s="116"/>
      <c r="Z559" s="116"/>
      <c r="AA559" s="211"/>
    </row>
    <row r="560" spans="1:27">
      <c r="A560" s="314" t="s">
        <v>3165</v>
      </c>
      <c r="B560" s="472"/>
      <c r="C560" s="246"/>
      <c r="D560" s="44"/>
      <c r="E560" s="117"/>
      <c r="F560" s="44"/>
      <c r="G560" s="240"/>
      <c r="H560" s="44"/>
      <c r="I560" s="251"/>
      <c r="J560" s="213"/>
      <c r="K560" s="236"/>
      <c r="L560" s="307"/>
      <c r="M560" s="116"/>
      <c r="N560" s="116"/>
      <c r="O560" s="208"/>
      <c r="P560" s="208"/>
      <c r="Q560" s="116"/>
      <c r="R560" s="211"/>
      <c r="S560" s="116"/>
      <c r="T560" s="44"/>
      <c r="U560" s="209"/>
      <c r="V560" s="209"/>
      <c r="W560" s="209"/>
      <c r="X560" s="44"/>
      <c r="Y560" s="116"/>
      <c r="Z560" s="116"/>
      <c r="AA560" s="211"/>
    </row>
    <row r="561" spans="1:27">
      <c r="A561" s="314" t="s">
        <v>3166</v>
      </c>
      <c r="B561" s="472"/>
      <c r="C561" s="246"/>
      <c r="D561" s="44"/>
      <c r="E561" s="117"/>
      <c r="F561" s="44"/>
      <c r="G561" s="240"/>
      <c r="H561" s="44"/>
      <c r="I561" s="44"/>
      <c r="J561" s="213"/>
      <c r="K561" s="236"/>
      <c r="L561" s="307"/>
      <c r="M561" s="116"/>
      <c r="N561" s="116"/>
      <c r="O561" s="208"/>
      <c r="P561" s="208"/>
      <c r="Q561" s="116"/>
      <c r="R561" s="44"/>
      <c r="S561" s="116"/>
      <c r="T561" s="44"/>
      <c r="U561" s="209"/>
      <c r="V561" s="209"/>
      <c r="W561" s="209"/>
      <c r="X561" s="44"/>
      <c r="Y561" s="116"/>
      <c r="Z561" s="116"/>
      <c r="AA561" s="44"/>
    </row>
    <row r="562" spans="1:27">
      <c r="A562" s="314" t="s">
        <v>3167</v>
      </c>
      <c r="B562" s="472"/>
      <c r="C562" s="246"/>
      <c r="D562" s="44"/>
      <c r="E562" s="117"/>
      <c r="F562" s="44"/>
      <c r="G562" s="240"/>
      <c r="H562" s="44"/>
      <c r="I562" s="44"/>
      <c r="J562" s="213"/>
      <c r="K562" s="236"/>
      <c r="L562" s="307"/>
      <c r="M562" s="116"/>
      <c r="N562" s="116"/>
      <c r="O562" s="208"/>
      <c r="P562" s="208"/>
      <c r="Q562" s="116"/>
      <c r="R562" s="211"/>
      <c r="S562" s="116"/>
      <c r="T562" s="44"/>
      <c r="U562" s="209"/>
      <c r="V562" s="209"/>
      <c r="W562" s="209"/>
      <c r="X562" s="44"/>
      <c r="Y562" s="116"/>
      <c r="Z562" s="116"/>
      <c r="AA562" s="211"/>
    </row>
    <row r="563" spans="1:27">
      <c r="A563" s="314" t="s">
        <v>3168</v>
      </c>
      <c r="B563" s="472"/>
      <c r="C563" s="246"/>
      <c r="D563" s="44"/>
      <c r="E563" s="117"/>
      <c r="F563" s="44"/>
      <c r="G563" s="240"/>
      <c r="H563" s="44"/>
      <c r="I563" s="44"/>
      <c r="J563" s="213"/>
      <c r="K563" s="236"/>
      <c r="L563" s="307"/>
      <c r="M563" s="116"/>
      <c r="N563" s="116"/>
      <c r="O563" s="208"/>
      <c r="P563" s="208"/>
      <c r="Q563" s="116"/>
      <c r="R563" s="211"/>
      <c r="S563" s="116"/>
      <c r="T563" s="44"/>
      <c r="U563" s="209"/>
      <c r="V563" s="209"/>
      <c r="W563" s="209"/>
      <c r="X563" s="44"/>
      <c r="Y563" s="116"/>
      <c r="Z563" s="116"/>
      <c r="AA563" s="211"/>
    </row>
    <row r="564" spans="1:27">
      <c r="A564" s="314" t="s">
        <v>3169</v>
      </c>
      <c r="B564" s="472"/>
      <c r="C564" s="246"/>
      <c r="D564" s="117"/>
      <c r="E564" s="117"/>
      <c r="F564" s="44"/>
      <c r="G564" s="240"/>
      <c r="H564" s="44"/>
      <c r="I564" s="44"/>
      <c r="J564" s="213"/>
      <c r="K564" s="236"/>
      <c r="L564" s="307"/>
      <c r="M564" s="116"/>
      <c r="N564" s="116"/>
      <c r="O564" s="208"/>
      <c r="P564" s="208"/>
      <c r="Q564" s="116"/>
      <c r="R564" s="211"/>
      <c r="S564" s="116"/>
      <c r="T564" s="44"/>
      <c r="U564" s="209"/>
      <c r="V564" s="209"/>
      <c r="W564" s="209"/>
      <c r="X564" s="44"/>
      <c r="Y564" s="116"/>
      <c r="Z564" s="116"/>
      <c r="AA564" s="211"/>
    </row>
    <row r="565" spans="1:27">
      <c r="A565" s="314" t="s">
        <v>3170</v>
      </c>
      <c r="B565" s="472"/>
      <c r="C565" s="246"/>
      <c r="D565" s="117"/>
      <c r="E565" s="117"/>
      <c r="F565" s="240"/>
      <c r="G565" s="240"/>
      <c r="H565" s="44"/>
      <c r="I565" s="44"/>
      <c r="J565" s="213"/>
      <c r="K565" s="236"/>
      <c r="L565" s="307"/>
      <c r="M565" s="116"/>
      <c r="N565" s="116"/>
      <c r="O565" s="208"/>
      <c r="P565" s="208"/>
      <c r="Q565" s="116"/>
      <c r="R565" s="211"/>
      <c r="S565" s="116"/>
      <c r="T565" s="44"/>
      <c r="U565" s="209"/>
      <c r="V565" s="209"/>
      <c r="W565" s="209"/>
      <c r="X565" s="44"/>
      <c r="Y565" s="116"/>
      <c r="Z565" s="116"/>
      <c r="AA565" s="211"/>
    </row>
    <row r="566" spans="1:27">
      <c r="A566" s="314" t="s">
        <v>3171</v>
      </c>
      <c r="B566" s="472"/>
      <c r="C566" s="246"/>
      <c r="D566" s="117"/>
      <c r="E566" s="117"/>
      <c r="F566" s="44"/>
      <c r="G566" s="240"/>
      <c r="H566" s="44"/>
      <c r="I566" s="44"/>
      <c r="J566" s="213"/>
      <c r="K566" s="236"/>
      <c r="L566" s="307"/>
      <c r="M566" s="116"/>
      <c r="N566" s="116"/>
      <c r="O566" s="208"/>
      <c r="P566" s="208"/>
      <c r="Q566" s="116"/>
      <c r="R566" s="211"/>
      <c r="S566" s="116"/>
      <c r="T566" s="44"/>
      <c r="U566" s="209"/>
      <c r="V566" s="209"/>
      <c r="W566" s="209"/>
      <c r="X566" s="44"/>
      <c r="Y566" s="116"/>
      <c r="Z566" s="116"/>
      <c r="AA566" s="211"/>
    </row>
    <row r="567" spans="1:27">
      <c r="A567" s="314" t="s">
        <v>3172</v>
      </c>
      <c r="B567" s="311"/>
      <c r="C567" s="44"/>
      <c r="D567" s="44"/>
      <c r="E567" s="44"/>
      <c r="F567" s="44"/>
      <c r="G567" s="44"/>
      <c r="H567" s="44"/>
      <c r="I567" s="44"/>
      <c r="J567" s="307"/>
      <c r="K567" s="307"/>
      <c r="L567" s="307"/>
      <c r="M567" s="116"/>
      <c r="N567" s="116"/>
      <c r="O567" s="208"/>
      <c r="P567" s="208"/>
      <c r="Q567" s="116"/>
      <c r="R567" s="116"/>
      <c r="S567" s="116"/>
      <c r="T567" s="209"/>
      <c r="U567" s="116"/>
      <c r="V567" s="209"/>
      <c r="W567" s="209"/>
      <c r="X567" s="116"/>
      <c r="Y567" s="116"/>
      <c r="Z567" s="116"/>
      <c r="AA567" s="116"/>
    </row>
    <row r="568" spans="1:27">
      <c r="A568" s="314" t="s">
        <v>3173</v>
      </c>
      <c r="B568" s="311"/>
      <c r="C568" s="44"/>
      <c r="D568" s="44"/>
      <c r="E568" s="44"/>
      <c r="F568" s="44"/>
      <c r="G568" s="44"/>
      <c r="H568" s="44"/>
      <c r="I568" s="44"/>
      <c r="J568" s="307"/>
      <c r="K568" s="307"/>
      <c r="L568" s="307"/>
      <c r="M568" s="116"/>
      <c r="N568" s="116"/>
      <c r="O568" s="208"/>
      <c r="P568" s="208"/>
      <c r="Q568" s="116"/>
      <c r="R568" s="116"/>
      <c r="S568" s="116"/>
      <c r="T568" s="209"/>
      <c r="U568" s="116"/>
      <c r="V568" s="209"/>
      <c r="W568" s="209"/>
      <c r="X568" s="116"/>
      <c r="Y568" s="116"/>
      <c r="Z568" s="116"/>
      <c r="AA568" s="116"/>
    </row>
    <row r="569" spans="1:27">
      <c r="A569" s="314" t="s">
        <v>3174</v>
      </c>
      <c r="B569" s="311"/>
      <c r="C569" s="44"/>
      <c r="D569" s="44"/>
      <c r="E569" s="44"/>
      <c r="F569" s="44"/>
      <c r="G569" s="44"/>
      <c r="H569" s="44"/>
      <c r="I569" s="211"/>
      <c r="J569" s="307"/>
      <c r="K569" s="307"/>
      <c r="L569" s="307"/>
      <c r="M569" s="116"/>
      <c r="N569" s="116"/>
      <c r="O569" s="208"/>
      <c r="P569" s="208"/>
      <c r="Q569" s="116"/>
      <c r="R569" s="116"/>
      <c r="S569" s="116"/>
      <c r="T569" s="209"/>
      <c r="U569" s="116"/>
      <c r="V569" s="209"/>
      <c r="W569" s="209"/>
      <c r="X569" s="116"/>
      <c r="Y569" s="116"/>
      <c r="Z569" s="116"/>
      <c r="AA569" s="116"/>
    </row>
    <row r="570" spans="1:27">
      <c r="A570" s="314" t="s">
        <v>3175</v>
      </c>
      <c r="B570" s="311"/>
      <c r="C570" s="44"/>
      <c r="D570" s="44"/>
      <c r="E570" s="44"/>
      <c r="F570" s="44"/>
      <c r="G570" s="44"/>
      <c r="H570" s="44"/>
      <c r="I570" s="44"/>
      <c r="J570" s="307"/>
      <c r="K570" s="307"/>
      <c r="L570" s="307"/>
      <c r="M570" s="116"/>
      <c r="N570" s="116"/>
      <c r="O570" s="208"/>
      <c r="P570" s="208"/>
      <c r="Q570" s="116"/>
      <c r="R570" s="116"/>
      <c r="S570" s="116"/>
      <c r="T570" s="209"/>
      <c r="U570" s="116"/>
      <c r="V570" s="209"/>
      <c r="W570" s="209"/>
      <c r="X570" s="116"/>
      <c r="Y570" s="116"/>
      <c r="Z570" s="116"/>
      <c r="AA570" s="116"/>
    </row>
    <row r="571" spans="1:27">
      <c r="A571" s="314" t="s">
        <v>3176</v>
      </c>
      <c r="B571" s="311"/>
      <c r="C571" s="44"/>
      <c r="D571" s="44"/>
      <c r="E571" s="44"/>
      <c r="F571" s="44"/>
      <c r="G571" s="44"/>
      <c r="H571" s="44"/>
      <c r="I571" s="44"/>
      <c r="J571" s="44"/>
      <c r="K571" s="307"/>
      <c r="L571" s="307"/>
      <c r="M571" s="116"/>
      <c r="N571" s="116"/>
      <c r="O571" s="208"/>
      <c r="P571" s="208"/>
      <c r="Q571" s="116"/>
      <c r="R571" s="116"/>
      <c r="S571" s="116"/>
      <c r="T571" s="211"/>
      <c r="U571" s="116"/>
      <c r="V571" s="209"/>
      <c r="W571" s="209"/>
      <c r="X571" s="116"/>
      <c r="Y571" s="116"/>
      <c r="Z571" s="116"/>
      <c r="AA571" s="116"/>
    </row>
    <row r="572" spans="1:27">
      <c r="A572" s="314" t="s">
        <v>3177</v>
      </c>
      <c r="B572" s="311"/>
      <c r="C572" s="44"/>
      <c r="D572" s="117"/>
      <c r="E572" s="44"/>
      <c r="F572" s="44"/>
      <c r="G572" s="44"/>
      <c r="H572" s="44"/>
      <c r="I572" s="44"/>
      <c r="J572" s="44"/>
      <c r="K572" s="307"/>
      <c r="L572" s="307"/>
      <c r="M572" s="116"/>
      <c r="N572" s="116"/>
      <c r="O572" s="208"/>
      <c r="P572" s="208"/>
      <c r="Q572" s="116"/>
      <c r="R572" s="116"/>
      <c r="S572" s="116"/>
      <c r="T572" s="211"/>
      <c r="U572" s="116"/>
      <c r="V572" s="209"/>
      <c r="W572" s="209"/>
      <c r="X572" s="116"/>
      <c r="Y572" s="116"/>
      <c r="Z572" s="116"/>
      <c r="AA572" s="116"/>
    </row>
    <row r="573" spans="1:27">
      <c r="A573" s="314" t="s">
        <v>3178</v>
      </c>
      <c r="B573" s="311"/>
      <c r="C573" s="44"/>
      <c r="D573" s="44"/>
      <c r="E573" s="44"/>
      <c r="F573" s="44"/>
      <c r="G573" s="44"/>
      <c r="H573" s="44"/>
      <c r="I573" s="44"/>
      <c r="J573" s="44"/>
      <c r="K573" s="307"/>
      <c r="L573" s="307"/>
      <c r="M573" s="116"/>
      <c r="N573" s="116"/>
      <c r="O573" s="208"/>
      <c r="P573" s="208"/>
      <c r="Q573" s="116"/>
      <c r="R573" s="116"/>
      <c r="S573" s="116"/>
      <c r="T573" s="209"/>
      <c r="U573" s="116"/>
      <c r="V573" s="209"/>
      <c r="W573" s="209"/>
      <c r="X573" s="211"/>
      <c r="Y573" s="116"/>
      <c r="Z573" s="116"/>
      <c r="AA573" s="116"/>
    </row>
    <row r="574" spans="1:27">
      <c r="A574" s="314" t="s">
        <v>3179</v>
      </c>
      <c r="B574" s="311"/>
      <c r="C574" s="44"/>
      <c r="D574" s="44"/>
      <c r="E574" s="44"/>
      <c r="F574" s="44"/>
      <c r="G574" s="44"/>
      <c r="H574" s="44"/>
      <c r="I574" s="44"/>
      <c r="J574" s="44"/>
      <c r="K574" s="307"/>
      <c r="L574" s="307"/>
      <c r="M574" s="116"/>
      <c r="N574" s="116"/>
      <c r="O574" s="208"/>
      <c r="P574" s="208"/>
      <c r="Q574" s="116"/>
      <c r="R574" s="116"/>
      <c r="S574" s="116"/>
      <c r="T574" s="209"/>
      <c r="U574" s="116"/>
      <c r="V574" s="209"/>
      <c r="W574" s="209"/>
      <c r="X574" s="116"/>
      <c r="Y574" s="116"/>
      <c r="Z574" s="116"/>
      <c r="AA574" s="116"/>
    </row>
    <row r="575" spans="1:27">
      <c r="A575" s="314" t="s">
        <v>3180</v>
      </c>
      <c r="B575" s="311"/>
      <c r="C575" s="44"/>
      <c r="D575" s="44"/>
      <c r="E575" s="44"/>
      <c r="F575" s="44"/>
      <c r="G575" s="44"/>
      <c r="H575" s="44"/>
      <c r="I575" s="44"/>
      <c r="J575" s="44"/>
      <c r="K575" s="307"/>
      <c r="L575" s="307"/>
      <c r="M575" s="116"/>
      <c r="N575" s="116"/>
      <c r="O575" s="208"/>
      <c r="P575" s="208"/>
      <c r="Q575" s="116"/>
      <c r="R575" s="116"/>
      <c r="S575" s="116"/>
      <c r="T575" s="209"/>
      <c r="U575" s="116"/>
      <c r="V575" s="209"/>
      <c r="W575" s="209"/>
      <c r="X575" s="116"/>
      <c r="Y575" s="116"/>
      <c r="Z575" s="116"/>
      <c r="AA575" s="116"/>
    </row>
    <row r="576" spans="1:27">
      <c r="A576" s="314" t="s">
        <v>3181</v>
      </c>
      <c r="B576" s="311"/>
      <c r="C576" s="44"/>
      <c r="D576" s="44"/>
      <c r="E576" s="44"/>
      <c r="F576" s="44"/>
      <c r="G576" s="44"/>
      <c r="H576" s="44"/>
      <c r="I576" s="211"/>
      <c r="J576" s="44"/>
      <c r="K576" s="307"/>
      <c r="L576" s="307"/>
      <c r="M576" s="116"/>
      <c r="N576" s="116"/>
      <c r="O576" s="208"/>
      <c r="P576" s="208"/>
      <c r="Q576" s="116"/>
      <c r="R576" s="116"/>
      <c r="S576" s="116"/>
      <c r="T576" s="209"/>
      <c r="U576" s="116"/>
      <c r="V576" s="209"/>
      <c r="W576" s="209"/>
      <c r="X576" s="116"/>
      <c r="Y576" s="116"/>
      <c r="Z576" s="116"/>
      <c r="AA576" s="116"/>
    </row>
    <row r="577" spans="1:27">
      <c r="A577" s="314" t="s">
        <v>3182</v>
      </c>
      <c r="B577" s="311"/>
      <c r="C577" s="44"/>
      <c r="D577" s="44"/>
      <c r="E577" s="44"/>
      <c r="F577" s="44"/>
      <c r="G577" s="44"/>
      <c r="H577" s="44"/>
      <c r="I577" s="44"/>
      <c r="J577" s="44"/>
      <c r="K577" s="307"/>
      <c r="L577" s="307"/>
      <c r="M577" s="116"/>
      <c r="N577" s="116"/>
      <c r="O577" s="208"/>
      <c r="P577" s="208"/>
      <c r="Q577" s="116"/>
      <c r="R577" s="116"/>
      <c r="S577" s="116"/>
      <c r="T577" s="209"/>
      <c r="U577" s="116"/>
      <c r="V577" s="209"/>
      <c r="W577" s="209"/>
      <c r="X577" s="116"/>
      <c r="Y577" s="116"/>
      <c r="Z577" s="116"/>
      <c r="AA577" s="116"/>
    </row>
    <row r="578" spans="1:27">
      <c r="A578" s="314" t="s">
        <v>3183</v>
      </c>
      <c r="B578" s="311"/>
      <c r="C578" s="44"/>
      <c r="D578" s="44"/>
      <c r="E578" s="44"/>
      <c r="F578" s="44"/>
      <c r="G578" s="44"/>
      <c r="H578" s="44"/>
      <c r="I578" s="44"/>
      <c r="J578" s="44"/>
      <c r="K578" s="307"/>
      <c r="L578" s="307"/>
      <c r="M578" s="116"/>
      <c r="N578" s="116"/>
      <c r="O578" s="208"/>
      <c r="P578" s="208"/>
      <c r="Q578" s="116"/>
      <c r="R578" s="116"/>
      <c r="S578" s="116"/>
      <c r="T578" s="209"/>
      <c r="U578" s="116"/>
      <c r="V578" s="209"/>
      <c r="W578" s="209"/>
      <c r="X578" s="116"/>
      <c r="Y578" s="116"/>
      <c r="Z578" s="116"/>
      <c r="AA578" s="116"/>
    </row>
    <row r="579" spans="1:27">
      <c r="A579" s="314" t="s">
        <v>3184</v>
      </c>
      <c r="B579" s="311"/>
      <c r="C579" s="44"/>
      <c r="D579" s="44"/>
      <c r="E579" s="44"/>
      <c r="F579" s="44"/>
      <c r="G579" s="44"/>
      <c r="H579" s="44"/>
      <c r="I579" s="44"/>
      <c r="J579" s="44"/>
      <c r="K579" s="307"/>
      <c r="L579" s="307"/>
      <c r="M579" s="116"/>
      <c r="N579" s="116"/>
      <c r="O579" s="208"/>
      <c r="P579" s="208"/>
      <c r="Q579" s="116"/>
      <c r="R579" s="116"/>
      <c r="S579" s="116"/>
      <c r="T579" s="209"/>
      <c r="U579" s="116"/>
      <c r="V579" s="209"/>
      <c r="W579" s="209"/>
      <c r="X579" s="116"/>
      <c r="Y579" s="116"/>
      <c r="Z579" s="116"/>
      <c r="AA579" s="116"/>
    </row>
    <row r="580" spans="1:27">
      <c r="A580" s="314" t="s">
        <v>3185</v>
      </c>
      <c r="B580" s="311"/>
      <c r="C580" s="44"/>
      <c r="D580" s="44"/>
      <c r="E580" s="44"/>
      <c r="F580" s="44"/>
      <c r="G580" s="44"/>
      <c r="H580" s="44"/>
      <c r="I580" s="44"/>
      <c r="J580" s="44"/>
      <c r="K580" s="307"/>
      <c r="L580" s="307"/>
      <c r="M580" s="116"/>
      <c r="N580" s="116"/>
      <c r="O580" s="208"/>
      <c r="P580" s="208"/>
      <c r="Q580" s="116"/>
      <c r="R580" s="116"/>
      <c r="S580" s="116"/>
      <c r="T580" s="209"/>
      <c r="U580" s="116"/>
      <c r="V580" s="209"/>
      <c r="W580" s="209"/>
      <c r="X580" s="116"/>
      <c r="Y580" s="116"/>
      <c r="Z580" s="116"/>
      <c r="AA580" s="116"/>
    </row>
    <row r="581" spans="1:27">
      <c r="A581" s="314" t="s">
        <v>3186</v>
      </c>
      <c r="B581" s="311"/>
      <c r="C581" s="44"/>
      <c r="D581" s="44"/>
      <c r="E581" s="44"/>
      <c r="F581" s="44"/>
      <c r="G581" s="44"/>
      <c r="H581" s="44"/>
      <c r="I581" s="44"/>
      <c r="J581" s="44"/>
      <c r="K581" s="307"/>
      <c r="L581" s="307"/>
      <c r="M581" s="116"/>
      <c r="N581" s="116"/>
      <c r="O581" s="208"/>
      <c r="P581" s="208"/>
      <c r="Q581" s="116"/>
      <c r="R581" s="116"/>
      <c r="S581" s="116"/>
      <c r="T581" s="209"/>
      <c r="U581" s="116"/>
      <c r="V581" s="209"/>
      <c r="W581" s="209"/>
      <c r="X581" s="116"/>
      <c r="Y581" s="116"/>
      <c r="Z581" s="116"/>
      <c r="AA581" s="116"/>
    </row>
    <row r="582" spans="1:27">
      <c r="A582" s="314" t="s">
        <v>3187</v>
      </c>
      <c r="B582" s="311"/>
      <c r="C582" s="44"/>
      <c r="D582" s="44"/>
      <c r="E582" s="44"/>
      <c r="F582" s="44"/>
      <c r="G582" s="44"/>
      <c r="H582" s="44"/>
      <c r="I582" s="44"/>
      <c r="J582" s="44"/>
      <c r="K582" s="307"/>
      <c r="L582" s="307"/>
      <c r="M582" s="116"/>
      <c r="N582" s="116"/>
      <c r="O582" s="208"/>
      <c r="P582" s="208"/>
      <c r="Q582" s="116"/>
      <c r="R582" s="116"/>
      <c r="S582" s="116"/>
      <c r="T582" s="211"/>
      <c r="U582" s="116"/>
      <c r="V582" s="209"/>
      <c r="W582" s="209"/>
      <c r="X582" s="116"/>
      <c r="Y582" s="116"/>
      <c r="Z582" s="116"/>
      <c r="AA582" s="116"/>
    </row>
    <row r="583" spans="1:27">
      <c r="A583" s="314" t="s">
        <v>3188</v>
      </c>
      <c r="B583" s="311"/>
      <c r="C583" s="44"/>
      <c r="D583" s="44"/>
      <c r="E583" s="44"/>
      <c r="F583" s="44"/>
      <c r="G583" s="44"/>
      <c r="H583" s="44"/>
      <c r="I583" s="44"/>
      <c r="J583" s="44"/>
      <c r="K583" s="307"/>
      <c r="L583" s="307"/>
      <c r="M583" s="116"/>
      <c r="N583" s="116"/>
      <c r="O583" s="208"/>
      <c r="P583" s="208"/>
      <c r="Q583" s="116"/>
      <c r="R583" s="211"/>
      <c r="S583" s="116"/>
      <c r="T583" s="211"/>
      <c r="U583" s="116"/>
      <c r="V583" s="209"/>
      <c r="W583" s="209"/>
      <c r="X583" s="116"/>
      <c r="Y583" s="116"/>
      <c r="Z583" s="116"/>
      <c r="AA583" s="211"/>
    </row>
    <row r="584" spans="1:27">
      <c r="A584" s="314" t="s">
        <v>3189</v>
      </c>
      <c r="B584" s="311"/>
      <c r="C584" s="44"/>
      <c r="D584" s="117"/>
      <c r="E584" s="44"/>
      <c r="F584" s="44"/>
      <c r="G584" s="44"/>
      <c r="H584" s="44"/>
      <c r="I584" s="44"/>
      <c r="J584" s="44"/>
      <c r="K584" s="307"/>
      <c r="L584" s="307"/>
      <c r="M584" s="116"/>
      <c r="N584" s="116"/>
      <c r="O584" s="208"/>
      <c r="P584" s="208"/>
      <c r="Q584" s="116"/>
      <c r="R584" s="211"/>
      <c r="S584" s="116"/>
      <c r="T584" s="211"/>
      <c r="U584" s="116"/>
      <c r="V584" s="209"/>
      <c r="W584" s="209"/>
      <c r="X584" s="116"/>
      <c r="Y584" s="116"/>
      <c r="Z584" s="116"/>
      <c r="AA584" s="211"/>
    </row>
    <row r="585" spans="1:27">
      <c r="A585" s="314" t="s">
        <v>3190</v>
      </c>
      <c r="B585" s="311"/>
      <c r="C585" s="44"/>
      <c r="D585" s="117"/>
      <c r="E585" s="44"/>
      <c r="F585" s="44"/>
      <c r="G585" s="44"/>
      <c r="H585" s="44"/>
      <c r="I585" s="44"/>
      <c r="J585" s="44"/>
      <c r="K585" s="307"/>
      <c r="L585" s="307"/>
      <c r="M585" s="116"/>
      <c r="N585" s="116"/>
      <c r="O585" s="208"/>
      <c r="P585" s="208"/>
      <c r="Q585" s="116"/>
      <c r="R585" s="211"/>
      <c r="S585" s="116"/>
      <c r="T585" s="211"/>
      <c r="U585" s="116"/>
      <c r="V585" s="209"/>
      <c r="W585" s="209"/>
      <c r="X585" s="116"/>
      <c r="Y585" s="116"/>
      <c r="Z585" s="116"/>
      <c r="AA585" s="211"/>
    </row>
    <row r="586" spans="1:27">
      <c r="A586" s="314" t="s">
        <v>3191</v>
      </c>
      <c r="B586" s="311"/>
      <c r="C586" s="44"/>
      <c r="D586" s="44"/>
      <c r="E586" s="44"/>
      <c r="F586" s="44"/>
      <c r="G586" s="44"/>
      <c r="H586" s="44"/>
      <c r="I586" s="44"/>
      <c r="J586" s="44"/>
      <c r="K586" s="307"/>
      <c r="L586" s="307"/>
      <c r="M586" s="116"/>
      <c r="N586" s="116"/>
      <c r="O586" s="208"/>
      <c r="P586" s="208"/>
      <c r="Q586" s="116"/>
      <c r="R586" s="116"/>
      <c r="S586" s="116"/>
      <c r="T586" s="116"/>
      <c r="U586" s="116"/>
      <c r="V586" s="209"/>
      <c r="W586" s="209"/>
      <c r="X586" s="44"/>
      <c r="Y586" s="116"/>
      <c r="Z586" s="116"/>
      <c r="AA586" s="116"/>
    </row>
    <row r="587" spans="1:27">
      <c r="A587" s="314" t="s">
        <v>3192</v>
      </c>
      <c r="B587" s="311"/>
      <c r="C587" s="44"/>
      <c r="D587" s="44"/>
      <c r="E587" s="44"/>
      <c r="F587" s="44"/>
      <c r="G587" s="44"/>
      <c r="H587" s="44"/>
      <c r="I587" s="44"/>
      <c r="J587" s="44"/>
      <c r="K587" s="307"/>
      <c r="L587" s="307"/>
      <c r="M587" s="116"/>
      <c r="N587" s="116"/>
      <c r="O587" s="208"/>
      <c r="P587" s="208"/>
      <c r="Q587" s="116"/>
      <c r="R587" s="116"/>
      <c r="S587" s="116"/>
      <c r="T587" s="116"/>
      <c r="U587" s="116"/>
      <c r="V587" s="209"/>
      <c r="W587" s="209"/>
      <c r="X587" s="116"/>
      <c r="Y587" s="116"/>
      <c r="Z587" s="116"/>
      <c r="AA587" s="116"/>
    </row>
    <row r="588" spans="1:27">
      <c r="A588" s="314" t="s">
        <v>3193</v>
      </c>
      <c r="B588" s="311"/>
      <c r="C588" s="44"/>
      <c r="D588" s="44"/>
      <c r="E588" s="44"/>
      <c r="F588" s="44"/>
      <c r="G588" s="44"/>
      <c r="H588" s="44"/>
      <c r="I588" s="44"/>
      <c r="J588" s="44"/>
      <c r="K588" s="307"/>
      <c r="L588" s="307"/>
      <c r="M588" s="116"/>
      <c r="N588" s="116"/>
      <c r="O588" s="208"/>
      <c r="P588" s="208"/>
      <c r="Q588" s="116"/>
      <c r="R588" s="116"/>
      <c r="S588" s="116"/>
      <c r="T588" s="116"/>
      <c r="U588" s="116"/>
      <c r="V588" s="209"/>
      <c r="W588" s="209"/>
      <c r="X588" s="116"/>
      <c r="Y588" s="116"/>
      <c r="Z588" s="116"/>
      <c r="AA588" s="116"/>
    </row>
    <row r="589" spans="1:27">
      <c r="A589" s="314" t="s">
        <v>3194</v>
      </c>
      <c r="B589" s="311"/>
      <c r="C589" s="44"/>
      <c r="D589" s="44"/>
      <c r="E589" s="44"/>
      <c r="F589" s="44"/>
      <c r="G589" s="44"/>
      <c r="H589" s="219"/>
      <c r="I589" s="44"/>
      <c r="J589" s="44"/>
      <c r="K589" s="307"/>
      <c r="L589" s="307"/>
      <c r="M589" s="116"/>
      <c r="N589" s="116"/>
      <c r="O589" s="208"/>
      <c r="P589" s="208"/>
      <c r="Q589" s="116"/>
      <c r="R589" s="116"/>
      <c r="S589" s="116"/>
      <c r="T589" s="116"/>
      <c r="U589" s="116"/>
      <c r="V589" s="209"/>
      <c r="W589" s="209"/>
      <c r="X589" s="116"/>
      <c r="Y589" s="116"/>
      <c r="Z589" s="116"/>
      <c r="AA589" s="116"/>
    </row>
    <row r="590" spans="1:27">
      <c r="A590" s="314" t="s">
        <v>3195</v>
      </c>
      <c r="B590" s="311"/>
      <c r="C590" s="44"/>
      <c r="D590" s="117"/>
      <c r="E590" s="44"/>
      <c r="F590" s="44"/>
      <c r="G590" s="44"/>
      <c r="H590" s="44"/>
      <c r="I590" s="44"/>
      <c r="J590" s="44"/>
      <c r="K590" s="307"/>
      <c r="L590" s="307"/>
      <c r="M590" s="116"/>
      <c r="N590" s="116"/>
      <c r="O590" s="208"/>
      <c r="P590" s="208"/>
      <c r="Q590" s="116"/>
      <c r="R590" s="116"/>
      <c r="S590" s="116"/>
      <c r="T590" s="116"/>
      <c r="U590" s="116"/>
      <c r="V590" s="209"/>
      <c r="W590" s="209"/>
      <c r="X590" s="44"/>
      <c r="Y590" s="116"/>
      <c r="Z590" s="116"/>
      <c r="AA590" s="116"/>
    </row>
    <row r="591" spans="1:27">
      <c r="A591" s="314" t="s">
        <v>3196</v>
      </c>
      <c r="B591" s="311"/>
      <c r="C591" s="44"/>
      <c r="D591" s="44"/>
      <c r="E591" s="44"/>
      <c r="F591" s="44"/>
      <c r="G591" s="44"/>
      <c r="H591" s="44"/>
      <c r="I591" s="44"/>
      <c r="J591" s="44"/>
      <c r="K591" s="307"/>
      <c r="L591" s="307"/>
      <c r="M591" s="116"/>
      <c r="N591" s="116"/>
      <c r="O591" s="208"/>
      <c r="P591" s="208"/>
      <c r="Q591" s="116"/>
      <c r="R591" s="116"/>
      <c r="S591" s="116"/>
      <c r="T591" s="116"/>
      <c r="U591" s="116"/>
      <c r="V591" s="209"/>
      <c r="W591" s="209"/>
      <c r="X591" s="116"/>
      <c r="Y591" s="116"/>
      <c r="Z591" s="116"/>
      <c r="AA591" s="116"/>
    </row>
    <row r="592" spans="1:27">
      <c r="A592" s="314" t="s">
        <v>3197</v>
      </c>
      <c r="B592" s="311"/>
      <c r="C592" s="44"/>
      <c r="D592" s="207"/>
      <c r="E592" s="44"/>
      <c r="F592" s="44"/>
      <c r="G592" s="44"/>
      <c r="H592" s="44"/>
      <c r="I592" s="44"/>
      <c r="J592" s="44"/>
      <c r="K592" s="307"/>
      <c r="L592" s="307"/>
      <c r="M592" s="116"/>
      <c r="N592" s="116"/>
      <c r="O592" s="208"/>
      <c r="P592" s="208"/>
      <c r="Q592" s="116"/>
      <c r="R592" s="116"/>
      <c r="S592" s="116"/>
      <c r="T592" s="116"/>
      <c r="U592" s="116"/>
      <c r="V592" s="209"/>
      <c r="W592" s="209"/>
      <c r="X592" s="116"/>
      <c r="Y592" s="116"/>
      <c r="Z592" s="116"/>
      <c r="AA592" s="116"/>
    </row>
    <row r="593" spans="1:27">
      <c r="A593" s="314" t="s">
        <v>3198</v>
      </c>
      <c r="B593" s="311"/>
      <c r="C593" s="44"/>
      <c r="D593" s="44"/>
      <c r="E593" s="44"/>
      <c r="F593" s="44"/>
      <c r="G593" s="44"/>
      <c r="H593" s="44"/>
      <c r="I593" s="44"/>
      <c r="J593" s="44"/>
      <c r="K593" s="307"/>
      <c r="L593" s="307"/>
      <c r="M593" s="116"/>
      <c r="N593" s="116"/>
      <c r="O593" s="208"/>
      <c r="P593" s="208"/>
      <c r="Q593" s="116"/>
      <c r="R593" s="116"/>
      <c r="S593" s="116"/>
      <c r="T593" s="116"/>
      <c r="U593" s="116"/>
      <c r="V593" s="209"/>
      <c r="W593" s="209"/>
      <c r="X593" s="116"/>
      <c r="Y593" s="116"/>
      <c r="Z593" s="116"/>
      <c r="AA593" s="116"/>
    </row>
    <row r="594" spans="1:27">
      <c r="A594" s="314" t="s">
        <v>3199</v>
      </c>
      <c r="B594" s="311"/>
      <c r="C594" s="44"/>
      <c r="D594" s="207"/>
      <c r="E594" s="44"/>
      <c r="F594" s="44"/>
      <c r="G594" s="44"/>
      <c r="H594" s="44"/>
      <c r="I594" s="117"/>
      <c r="J594" s="44"/>
      <c r="K594" s="307"/>
      <c r="L594" s="307"/>
      <c r="M594" s="116"/>
      <c r="N594" s="116"/>
      <c r="O594" s="208"/>
      <c r="P594" s="208"/>
      <c r="Q594" s="116"/>
      <c r="R594" s="116"/>
      <c r="S594" s="116"/>
      <c r="T594" s="116"/>
      <c r="U594" s="116"/>
      <c r="V594" s="209"/>
      <c r="W594" s="209"/>
      <c r="X594" s="116"/>
      <c r="Y594" s="116"/>
      <c r="Z594" s="116"/>
      <c r="AA594" s="116"/>
    </row>
    <row r="595" spans="1:27">
      <c r="A595" s="314" t="s">
        <v>3200</v>
      </c>
      <c r="B595" s="311"/>
      <c r="C595" s="44"/>
      <c r="D595" s="44"/>
      <c r="E595" s="219"/>
      <c r="F595" s="44"/>
      <c r="G595" s="44"/>
      <c r="H595" s="44"/>
      <c r="I595" s="117"/>
      <c r="J595" s="44"/>
      <c r="K595" s="307"/>
      <c r="L595" s="307"/>
      <c r="M595" s="116"/>
      <c r="N595" s="116"/>
      <c r="O595" s="208"/>
      <c r="P595" s="208"/>
      <c r="Q595" s="116"/>
      <c r="R595" s="116"/>
      <c r="S595" s="116"/>
      <c r="T595" s="116"/>
      <c r="U595" s="116"/>
      <c r="V595" s="209"/>
      <c r="W595" s="209"/>
      <c r="X595" s="116"/>
      <c r="Y595" s="116"/>
      <c r="Z595" s="116"/>
      <c r="AA595" s="116"/>
    </row>
    <row r="596" spans="1:27">
      <c r="A596" s="314" t="s">
        <v>3201</v>
      </c>
      <c r="B596" s="311"/>
      <c r="C596" s="44"/>
      <c r="D596" s="44"/>
      <c r="E596" s="44"/>
      <c r="F596" s="44"/>
      <c r="G596" s="44"/>
      <c r="H596" s="44"/>
      <c r="I596" s="117"/>
      <c r="J596" s="44"/>
      <c r="K596" s="307"/>
      <c r="L596" s="307"/>
      <c r="M596" s="116"/>
      <c r="N596" s="116"/>
      <c r="O596" s="208"/>
      <c r="P596" s="208"/>
      <c r="Q596" s="116"/>
      <c r="R596" s="116"/>
      <c r="S596" s="307"/>
      <c r="T596" s="116"/>
      <c r="U596" s="116"/>
      <c r="V596" s="209"/>
      <c r="W596" s="209"/>
      <c r="X596" s="116"/>
      <c r="Y596" s="116"/>
      <c r="Z596" s="116"/>
      <c r="AA596" s="116"/>
    </row>
    <row r="597" spans="1:27">
      <c r="A597" s="314" t="s">
        <v>3202</v>
      </c>
      <c r="B597" s="311"/>
      <c r="C597" s="44"/>
      <c r="D597" s="44"/>
      <c r="E597" s="241"/>
      <c r="F597" s="44"/>
      <c r="G597" s="44"/>
      <c r="H597" s="44"/>
      <c r="I597" s="117"/>
      <c r="J597" s="44"/>
      <c r="K597" s="307"/>
      <c r="L597" s="307"/>
      <c r="M597" s="116"/>
      <c r="N597" s="241"/>
      <c r="O597" s="208"/>
      <c r="P597" s="208"/>
      <c r="Q597" s="116"/>
      <c r="R597" s="116"/>
      <c r="S597" s="307"/>
      <c r="T597" s="116"/>
      <c r="U597" s="116"/>
      <c r="V597" s="209"/>
      <c r="W597" s="209"/>
      <c r="X597" s="116"/>
      <c r="Y597" s="241"/>
      <c r="Z597" s="116"/>
      <c r="AA597" s="116"/>
    </row>
    <row r="598" spans="1:27">
      <c r="A598" s="314" t="s">
        <v>3203</v>
      </c>
      <c r="B598" s="311"/>
      <c r="C598" s="44"/>
      <c r="D598" s="44"/>
      <c r="E598" s="44"/>
      <c r="F598" s="44"/>
      <c r="G598" s="44"/>
      <c r="H598" s="44"/>
      <c r="I598" s="44"/>
      <c r="J598" s="44"/>
      <c r="K598" s="307"/>
      <c r="L598" s="307"/>
      <c r="M598" s="116"/>
      <c r="N598" s="116"/>
      <c r="O598" s="208"/>
      <c r="P598" s="208"/>
      <c r="Q598" s="116"/>
      <c r="R598" s="116"/>
      <c r="S598" s="307"/>
      <c r="T598" s="116"/>
      <c r="U598" s="116"/>
      <c r="V598" s="209"/>
      <c r="W598" s="209"/>
      <c r="X598" s="116"/>
      <c r="Y598" s="116"/>
      <c r="Z598" s="116"/>
      <c r="AA598" s="116"/>
    </row>
    <row r="599" spans="1:27">
      <c r="A599" s="314" t="s">
        <v>3204</v>
      </c>
      <c r="B599" s="311"/>
      <c r="C599" s="44"/>
      <c r="D599" s="44"/>
      <c r="E599" s="44"/>
      <c r="F599" s="44"/>
      <c r="G599" s="44"/>
      <c r="H599" s="44"/>
      <c r="I599" s="44"/>
      <c r="J599" s="44"/>
      <c r="K599" s="307"/>
      <c r="L599" s="307"/>
      <c r="M599" s="116"/>
      <c r="N599" s="116"/>
      <c r="O599" s="208"/>
      <c r="P599" s="208"/>
      <c r="Q599" s="116"/>
      <c r="R599" s="116"/>
      <c r="S599" s="116"/>
      <c r="T599" s="116"/>
      <c r="U599" s="116"/>
      <c r="V599" s="209"/>
      <c r="W599" s="209"/>
      <c r="X599" s="116"/>
      <c r="Y599" s="116"/>
      <c r="Z599" s="116"/>
      <c r="AA599" s="116"/>
    </row>
    <row r="600" spans="1:27">
      <c r="A600" s="314" t="s">
        <v>3205</v>
      </c>
      <c r="B600" s="311"/>
      <c r="C600" s="44"/>
      <c r="D600" s="207"/>
      <c r="E600" s="44"/>
      <c r="F600" s="44"/>
      <c r="G600" s="44"/>
      <c r="H600" s="44"/>
      <c r="I600" s="44"/>
      <c r="J600" s="44"/>
      <c r="K600" s="307"/>
      <c r="L600" s="307"/>
      <c r="M600" s="116"/>
      <c r="N600" s="116"/>
      <c r="O600" s="208"/>
      <c r="P600" s="208"/>
      <c r="Q600" s="116"/>
      <c r="R600" s="116"/>
      <c r="S600" s="307"/>
      <c r="T600" s="116"/>
      <c r="U600" s="116"/>
      <c r="V600" s="209"/>
      <c r="W600" s="209"/>
      <c r="X600" s="116"/>
      <c r="Y600" s="116"/>
      <c r="Z600" s="116"/>
      <c r="AA600" s="116"/>
    </row>
    <row r="601" spans="1:27">
      <c r="A601" s="314" t="s">
        <v>3206</v>
      </c>
      <c r="B601" s="311"/>
      <c r="C601" s="44"/>
      <c r="D601" s="44"/>
      <c r="E601" s="44"/>
      <c r="F601" s="44"/>
      <c r="G601" s="44"/>
      <c r="H601" s="44"/>
      <c r="I601" s="44"/>
      <c r="J601" s="44"/>
      <c r="K601" s="307"/>
      <c r="L601" s="307"/>
      <c r="M601" s="116"/>
      <c r="N601" s="116"/>
      <c r="O601" s="208"/>
      <c r="P601" s="208"/>
      <c r="Q601" s="116"/>
      <c r="R601" s="116"/>
      <c r="S601" s="116"/>
      <c r="T601" s="116"/>
      <c r="U601" s="116"/>
      <c r="V601" s="209"/>
      <c r="W601" s="209"/>
      <c r="X601" s="116"/>
      <c r="Y601" s="116"/>
      <c r="Z601" s="116"/>
      <c r="AA601" s="116"/>
    </row>
    <row r="602" spans="1:27">
      <c r="A602" s="314" t="s">
        <v>3207</v>
      </c>
      <c r="B602" s="311"/>
      <c r="C602" s="44"/>
      <c r="D602" s="207"/>
      <c r="E602" s="44"/>
      <c r="F602" s="44"/>
      <c r="G602" s="44"/>
      <c r="H602" s="44"/>
      <c r="I602" s="44"/>
      <c r="J602" s="44"/>
      <c r="K602" s="307"/>
      <c r="L602" s="307"/>
      <c r="M602" s="116"/>
      <c r="N602" s="116"/>
      <c r="O602" s="208"/>
      <c r="P602" s="208"/>
      <c r="Q602" s="116"/>
      <c r="R602" s="116"/>
      <c r="S602" s="307"/>
      <c r="T602" s="116"/>
      <c r="U602" s="116"/>
      <c r="V602" s="209"/>
      <c r="W602" s="209"/>
      <c r="X602" s="116"/>
      <c r="Y602" s="116"/>
      <c r="Z602" s="116"/>
      <c r="AA602" s="116"/>
    </row>
    <row r="603" spans="1:27">
      <c r="A603" s="314" t="s">
        <v>3208</v>
      </c>
      <c r="B603" s="311"/>
      <c r="C603" s="44"/>
      <c r="D603" s="44"/>
      <c r="E603" s="44"/>
      <c r="F603" s="44"/>
      <c r="G603" s="44"/>
      <c r="H603" s="44"/>
      <c r="I603" s="44"/>
      <c r="J603" s="44"/>
      <c r="K603" s="307"/>
      <c r="L603" s="307"/>
      <c r="M603" s="116"/>
      <c r="N603" s="116"/>
      <c r="O603" s="208"/>
      <c r="P603" s="208"/>
      <c r="Q603" s="116"/>
      <c r="R603" s="116"/>
      <c r="S603" s="116"/>
      <c r="T603" s="116"/>
      <c r="U603" s="116"/>
      <c r="V603" s="209"/>
      <c r="W603" s="209"/>
      <c r="X603" s="116"/>
      <c r="Y603" s="116"/>
      <c r="Z603" s="116"/>
      <c r="AA603" s="116"/>
    </row>
    <row r="604" spans="1:27">
      <c r="A604" s="314" t="s">
        <v>3209</v>
      </c>
      <c r="B604" s="311"/>
      <c r="C604" s="44"/>
      <c r="D604" s="44"/>
      <c r="E604" s="44"/>
      <c r="F604" s="44"/>
      <c r="G604" s="44"/>
      <c r="H604" s="44"/>
      <c r="I604" s="44"/>
      <c r="J604" s="44"/>
      <c r="K604" s="307"/>
      <c r="L604" s="307"/>
      <c r="M604" s="116"/>
      <c r="N604" s="116"/>
      <c r="O604" s="208"/>
      <c r="P604" s="208"/>
      <c r="Q604" s="116"/>
      <c r="R604" s="116"/>
      <c r="S604" s="307"/>
      <c r="T604" s="116"/>
      <c r="U604" s="116"/>
      <c r="V604" s="209"/>
      <c r="W604" s="209"/>
      <c r="X604" s="116"/>
      <c r="Y604" s="116"/>
      <c r="Z604" s="116"/>
      <c r="AA604" s="116"/>
    </row>
    <row r="605" spans="1:27">
      <c r="A605" s="314" t="s">
        <v>3210</v>
      </c>
      <c r="B605" s="311"/>
      <c r="C605" s="44"/>
      <c r="D605" s="44"/>
      <c r="E605" s="44"/>
      <c r="F605" s="44"/>
      <c r="G605" s="44"/>
      <c r="H605" s="44"/>
      <c r="I605" s="44"/>
      <c r="J605" s="44"/>
      <c r="K605" s="307"/>
      <c r="L605" s="307"/>
      <c r="M605" s="116"/>
      <c r="N605" s="116"/>
      <c r="O605" s="208"/>
      <c r="P605" s="208"/>
      <c r="Q605" s="116"/>
      <c r="R605" s="116"/>
      <c r="S605" s="116"/>
      <c r="T605" s="116"/>
      <c r="U605" s="116"/>
      <c r="V605" s="209"/>
      <c r="W605" s="209"/>
      <c r="X605" s="116"/>
      <c r="Y605" s="116"/>
      <c r="Z605" s="116"/>
      <c r="AA605" s="116"/>
    </row>
    <row r="606" spans="1:27">
      <c r="A606" s="314" t="s">
        <v>3211</v>
      </c>
      <c r="B606" s="311"/>
      <c r="C606" s="44"/>
      <c r="D606" s="44"/>
      <c r="E606" s="44"/>
      <c r="F606" s="44"/>
      <c r="G606" s="44"/>
      <c r="H606" s="44"/>
      <c r="I606" s="44"/>
      <c r="J606" s="44"/>
      <c r="K606" s="307"/>
      <c r="L606" s="307"/>
      <c r="M606" s="116"/>
      <c r="N606" s="116"/>
      <c r="O606" s="208"/>
      <c r="P606" s="208"/>
      <c r="Q606" s="116"/>
      <c r="R606" s="116"/>
      <c r="S606" s="116"/>
      <c r="T606" s="116"/>
      <c r="U606" s="116"/>
      <c r="V606" s="209"/>
      <c r="W606" s="209"/>
      <c r="X606" s="116"/>
      <c r="Y606" s="116"/>
      <c r="Z606" s="116"/>
      <c r="AA606" s="116"/>
    </row>
    <row r="607" spans="1:27">
      <c r="A607" s="314" t="s">
        <v>3212</v>
      </c>
      <c r="B607" s="311"/>
      <c r="C607" s="44"/>
      <c r="D607" s="207"/>
      <c r="E607" s="44"/>
      <c r="F607" s="44"/>
      <c r="G607" s="44"/>
      <c r="H607" s="44"/>
      <c r="I607" s="44"/>
      <c r="J607" s="44"/>
      <c r="K607" s="307"/>
      <c r="L607" s="307"/>
      <c r="M607" s="116"/>
      <c r="N607" s="116"/>
      <c r="O607" s="208"/>
      <c r="P607" s="208"/>
      <c r="Q607" s="116"/>
      <c r="R607" s="116"/>
      <c r="S607" s="307"/>
      <c r="T607" s="116"/>
      <c r="U607" s="116"/>
      <c r="V607" s="209"/>
      <c r="W607" s="209"/>
      <c r="X607" s="116"/>
      <c r="Y607" s="116"/>
      <c r="Z607" s="116"/>
      <c r="AA607" s="116"/>
    </row>
    <row r="608" spans="1:27">
      <c r="A608" s="314" t="s">
        <v>3213</v>
      </c>
      <c r="B608" s="311"/>
      <c r="C608" s="44"/>
      <c r="D608" s="44"/>
      <c r="E608" s="44"/>
      <c r="F608" s="44"/>
      <c r="G608" s="44"/>
      <c r="H608" s="44"/>
      <c r="I608" s="44"/>
      <c r="J608" s="44"/>
      <c r="K608" s="307"/>
      <c r="L608" s="307"/>
      <c r="M608" s="116"/>
      <c r="N608" s="116"/>
      <c r="O608" s="208"/>
      <c r="P608" s="208"/>
      <c r="Q608" s="116"/>
      <c r="R608" s="116"/>
      <c r="S608" s="116"/>
      <c r="T608" s="116"/>
      <c r="U608" s="116"/>
      <c r="V608" s="209"/>
      <c r="W608" s="209"/>
      <c r="X608" s="116"/>
      <c r="Y608" s="116"/>
      <c r="Z608" s="116"/>
      <c r="AA608" s="116"/>
    </row>
    <row r="609" spans="1:27">
      <c r="A609" s="314" t="s">
        <v>3214</v>
      </c>
      <c r="B609" s="226"/>
      <c r="C609" s="44"/>
      <c r="D609" s="117"/>
      <c r="E609" s="44"/>
      <c r="F609" s="44"/>
      <c r="G609" s="44"/>
      <c r="H609" s="44"/>
      <c r="I609" s="307"/>
      <c r="J609" s="44"/>
      <c r="K609" s="307"/>
      <c r="L609" s="307"/>
      <c r="M609" s="116"/>
      <c r="N609" s="116"/>
      <c r="O609" s="208"/>
      <c r="P609" s="208"/>
      <c r="Q609" s="116"/>
      <c r="R609" s="242"/>
      <c r="S609" s="116"/>
      <c r="T609" s="116"/>
      <c r="U609" s="116"/>
      <c r="V609" s="209"/>
      <c r="W609" s="209"/>
      <c r="X609" s="44"/>
      <c r="Y609" s="116"/>
      <c r="Z609" s="116"/>
      <c r="AA609" s="242"/>
    </row>
    <row r="610" spans="1:27">
      <c r="A610" s="314" t="s">
        <v>3215</v>
      </c>
      <c r="B610" s="226"/>
      <c r="C610" s="44"/>
      <c r="D610" s="44"/>
      <c r="E610" s="44"/>
      <c r="F610" s="44"/>
      <c r="G610" s="44"/>
      <c r="H610" s="44"/>
      <c r="I610" s="307"/>
      <c r="J610" s="44"/>
      <c r="K610" s="307"/>
      <c r="L610" s="307"/>
      <c r="M610" s="116"/>
      <c r="N610" s="116"/>
      <c r="O610" s="208"/>
      <c r="P610" s="208"/>
      <c r="Q610" s="116"/>
      <c r="R610" s="242"/>
      <c r="S610" s="116"/>
      <c r="T610" s="116"/>
      <c r="U610" s="116"/>
      <c r="V610" s="209"/>
      <c r="W610" s="209"/>
      <c r="X610" s="44"/>
      <c r="Y610" s="116"/>
      <c r="Z610" s="116"/>
      <c r="AA610" s="242"/>
    </row>
    <row r="611" spans="1:27">
      <c r="A611" s="314" t="s">
        <v>3216</v>
      </c>
      <c r="B611" s="226"/>
      <c r="C611" s="44"/>
      <c r="D611" s="44"/>
      <c r="E611" s="44"/>
      <c r="F611" s="44"/>
      <c r="G611" s="44"/>
      <c r="H611" s="44"/>
      <c r="I611" s="307"/>
      <c r="J611" s="44"/>
      <c r="K611" s="307"/>
      <c r="L611" s="307"/>
      <c r="M611" s="116"/>
      <c r="N611" s="116"/>
      <c r="O611" s="208"/>
      <c r="P611" s="208"/>
      <c r="Q611" s="116"/>
      <c r="R611" s="242"/>
      <c r="S611" s="116"/>
      <c r="T611" s="116"/>
      <c r="U611" s="116"/>
      <c r="V611" s="209"/>
      <c r="W611" s="209"/>
      <c r="X611" s="44"/>
      <c r="Y611" s="116"/>
      <c r="Z611" s="116"/>
      <c r="AA611" s="242"/>
    </row>
    <row r="612" spans="1:27">
      <c r="A612" s="314" t="s">
        <v>3217</v>
      </c>
      <c r="B612" s="226"/>
      <c r="C612" s="216"/>
      <c r="D612" s="44"/>
      <c r="E612" s="44"/>
      <c r="F612" s="216"/>
      <c r="G612" s="44"/>
      <c r="H612" s="44"/>
      <c r="I612" s="44"/>
      <c r="J612" s="44"/>
      <c r="K612" s="44"/>
      <c r="L612" s="44"/>
      <c r="M612" s="211"/>
      <c r="N612" s="211"/>
      <c r="O612" s="116"/>
      <c r="P612" s="116"/>
      <c r="Q612" s="44"/>
      <c r="R612" s="44"/>
      <c r="S612" s="44"/>
      <c r="T612" s="44"/>
      <c r="U612" s="44"/>
      <c r="V612" s="44"/>
      <c r="W612" s="44"/>
      <c r="X612" s="44"/>
      <c r="Y612" s="211"/>
      <c r="Z612" s="44"/>
      <c r="AA612" s="44"/>
    </row>
    <row r="613" spans="1:27">
      <c r="A613" s="314" t="s">
        <v>3218</v>
      </c>
      <c r="B613" s="226"/>
      <c r="C613" s="216"/>
      <c r="D613" s="207"/>
      <c r="E613" s="252"/>
      <c r="F613" s="44"/>
      <c r="G613" s="44"/>
      <c r="H613" s="44"/>
      <c r="I613" s="44"/>
      <c r="J613" s="44"/>
      <c r="K613" s="44"/>
      <c r="L613" s="44"/>
      <c r="M613" s="211"/>
      <c r="N613" s="211"/>
      <c r="O613" s="116"/>
      <c r="P613" s="116"/>
      <c r="Q613" s="44"/>
      <c r="R613" s="44"/>
      <c r="S613" s="214"/>
      <c r="T613" s="44"/>
      <c r="U613" s="44"/>
      <c r="V613" s="44"/>
      <c r="W613" s="44"/>
      <c r="X613" s="44"/>
      <c r="Y613" s="211"/>
      <c r="Z613" s="44"/>
      <c r="AA613" s="44"/>
    </row>
    <row r="614" spans="1:27">
      <c r="A614" s="314" t="s">
        <v>3219</v>
      </c>
      <c r="B614" s="226"/>
      <c r="C614" s="216"/>
      <c r="D614" s="44"/>
      <c r="E614" s="252"/>
      <c r="F614" s="44"/>
      <c r="G614" s="44"/>
      <c r="H614" s="44"/>
      <c r="I614" s="44"/>
      <c r="J614" s="44"/>
      <c r="K614" s="44"/>
      <c r="L614" s="44"/>
      <c r="M614" s="211"/>
      <c r="N614" s="211"/>
      <c r="O614" s="116"/>
      <c r="P614" s="116"/>
      <c r="Q614" s="44"/>
      <c r="R614" s="44"/>
      <c r="S614" s="214"/>
      <c r="T614" s="44"/>
      <c r="U614" s="44"/>
      <c r="V614" s="44"/>
      <c r="W614" s="44"/>
      <c r="X614" s="44"/>
      <c r="Y614" s="211"/>
      <c r="Z614" s="44"/>
      <c r="AA614" s="44"/>
    </row>
    <row r="615" spans="1:27">
      <c r="A615" s="314" t="s">
        <v>3220</v>
      </c>
      <c r="B615" s="226"/>
      <c r="C615" s="216"/>
      <c r="D615" s="44"/>
      <c r="E615" s="252"/>
      <c r="F615" s="44"/>
      <c r="G615" s="44"/>
      <c r="H615" s="44"/>
      <c r="I615" s="44"/>
      <c r="J615" s="44"/>
      <c r="K615" s="44"/>
      <c r="L615" s="44"/>
      <c r="M615" s="211"/>
      <c r="N615" s="211"/>
      <c r="O615" s="116"/>
      <c r="P615" s="116"/>
      <c r="Q615" s="116"/>
      <c r="R615" s="253"/>
      <c r="S615" s="253"/>
      <c r="T615" s="44"/>
      <c r="U615" s="44"/>
      <c r="V615" s="44"/>
      <c r="W615" s="44"/>
      <c r="X615" s="44"/>
      <c r="Y615" s="211"/>
      <c r="Z615" s="116"/>
      <c r="AA615" s="253"/>
    </row>
    <row r="616" spans="1:27">
      <c r="A616" s="314" t="s">
        <v>3221</v>
      </c>
      <c r="B616" s="226"/>
      <c r="C616" s="216"/>
      <c r="D616" s="44"/>
      <c r="E616" s="252"/>
      <c r="F616" s="44"/>
      <c r="G616" s="44"/>
      <c r="H616" s="44"/>
      <c r="I616" s="44"/>
      <c r="J616" s="44"/>
      <c r="K616" s="44"/>
      <c r="L616" s="44"/>
      <c r="M616" s="211"/>
      <c r="N616" s="211"/>
      <c r="O616" s="116"/>
      <c r="P616" s="116"/>
      <c r="Q616" s="44"/>
      <c r="R616" s="44"/>
      <c r="S616" s="214"/>
      <c r="T616" s="44"/>
      <c r="U616" s="44"/>
      <c r="V616" s="44"/>
      <c r="W616" s="44"/>
      <c r="X616" s="44"/>
      <c r="Y616" s="211"/>
      <c r="Z616" s="44"/>
      <c r="AA616" s="44"/>
    </row>
    <row r="617" spans="1:27">
      <c r="A617" s="314" t="s">
        <v>3222</v>
      </c>
      <c r="B617" s="226"/>
      <c r="C617" s="216"/>
      <c r="D617" s="44"/>
      <c r="E617" s="252"/>
      <c r="F617" s="44"/>
      <c r="G617" s="44"/>
      <c r="H617" s="44"/>
      <c r="I617" s="44"/>
      <c r="J617" s="44"/>
      <c r="K617" s="44"/>
      <c r="L617" s="44"/>
      <c r="M617" s="211"/>
      <c r="N617" s="211"/>
      <c r="O617" s="116"/>
      <c r="P617" s="116"/>
      <c r="Q617" s="44"/>
      <c r="R617" s="44"/>
      <c r="S617" s="214"/>
      <c r="T617" s="44"/>
      <c r="U617" s="44"/>
      <c r="V617" s="44"/>
      <c r="W617" s="44"/>
      <c r="X617" s="44"/>
      <c r="Y617" s="211"/>
      <c r="Z617" s="44"/>
      <c r="AA617" s="44"/>
    </row>
    <row r="618" spans="1:27">
      <c r="A618" s="314" t="s">
        <v>3223</v>
      </c>
      <c r="B618" s="226"/>
      <c r="C618" s="216"/>
      <c r="D618" s="44"/>
      <c r="E618" s="252"/>
      <c r="F618" s="44"/>
      <c r="G618" s="44"/>
      <c r="H618" s="44"/>
      <c r="I618" s="44"/>
      <c r="J618" s="44"/>
      <c r="K618" s="44"/>
      <c r="L618" s="44"/>
      <c r="M618" s="211"/>
      <c r="N618" s="211"/>
      <c r="O618" s="116"/>
      <c r="P618" s="116"/>
      <c r="Q618" s="44"/>
      <c r="R618" s="44"/>
      <c r="S618" s="254"/>
      <c r="T618" s="44"/>
      <c r="U618" s="44"/>
      <c r="V618" s="44"/>
      <c r="W618" s="44"/>
      <c r="X618" s="44"/>
      <c r="Y618" s="211"/>
      <c r="Z618" s="44"/>
      <c r="AA618" s="44"/>
    </row>
    <row r="619" spans="1:27">
      <c r="A619" s="314" t="s">
        <v>3224</v>
      </c>
      <c r="B619" s="226"/>
      <c r="C619" s="216"/>
      <c r="D619" s="44"/>
      <c r="E619" s="44"/>
      <c r="F619" s="44"/>
      <c r="G619" s="44"/>
      <c r="H619" s="44"/>
      <c r="I619" s="44"/>
      <c r="J619" s="44"/>
      <c r="K619" s="44"/>
      <c r="L619" s="44"/>
      <c r="M619" s="211"/>
      <c r="N619" s="211"/>
      <c r="O619" s="116"/>
      <c r="P619" s="116"/>
      <c r="Q619" s="44"/>
      <c r="R619" s="44"/>
      <c r="S619" s="116"/>
      <c r="T619" s="44"/>
      <c r="U619" s="44"/>
      <c r="V619" s="44"/>
      <c r="W619" s="44"/>
      <c r="X619" s="44"/>
      <c r="Y619" s="211"/>
      <c r="Z619" s="44"/>
      <c r="AA619" s="44"/>
    </row>
    <row r="620" spans="1:27">
      <c r="A620" s="314" t="s">
        <v>3225</v>
      </c>
      <c r="B620" s="226"/>
      <c r="C620" s="216"/>
      <c r="D620" s="207"/>
      <c r="E620" s="117"/>
      <c r="F620" s="44"/>
      <c r="G620" s="240"/>
      <c r="H620" s="44"/>
      <c r="I620" s="44"/>
      <c r="J620" s="44"/>
      <c r="K620" s="17"/>
      <c r="L620" s="17"/>
      <c r="M620" s="255"/>
      <c r="N620" s="255"/>
      <c r="O620" s="116"/>
      <c r="P620" s="116"/>
      <c r="Q620" s="256"/>
      <c r="R620" s="44"/>
      <c r="S620" s="116"/>
      <c r="T620" s="44"/>
      <c r="U620" s="257"/>
      <c r="V620" s="240"/>
      <c r="W620" s="44"/>
      <c r="X620" s="44"/>
      <c r="Y620" s="116"/>
      <c r="Z620" s="256"/>
      <c r="AA620" s="44"/>
    </row>
    <row r="621" spans="1:27">
      <c r="A621" s="314" t="s">
        <v>3226</v>
      </c>
      <c r="B621" s="226"/>
      <c r="C621" s="216"/>
      <c r="D621" s="207"/>
      <c r="E621" s="117"/>
      <c r="F621" s="44"/>
      <c r="G621" s="240"/>
      <c r="H621" s="44"/>
      <c r="I621" s="44"/>
      <c r="J621" s="44"/>
      <c r="K621" s="17"/>
      <c r="L621" s="17"/>
      <c r="M621" s="255"/>
      <c r="N621" s="258"/>
      <c r="O621" s="116"/>
      <c r="P621" s="116"/>
      <c r="Q621" s="256"/>
      <c r="R621" s="253"/>
      <c r="S621" s="117"/>
      <c r="T621" s="44"/>
      <c r="U621" s="257"/>
      <c r="V621" s="240"/>
      <c r="W621" s="44"/>
      <c r="X621" s="44"/>
      <c r="Y621" s="258"/>
      <c r="Z621" s="256"/>
      <c r="AA621" s="253"/>
    </row>
    <row r="622" spans="1:27">
      <c r="A622" s="314" t="s">
        <v>3227</v>
      </c>
      <c r="B622" s="226"/>
      <c r="C622" s="216"/>
      <c r="D622" s="44"/>
      <c r="E622" s="117"/>
      <c r="F622" s="44"/>
      <c r="G622" s="240"/>
      <c r="H622" s="44"/>
      <c r="I622" s="44"/>
      <c r="J622" s="200"/>
      <c r="K622" s="17"/>
      <c r="L622" s="17"/>
      <c r="M622" s="255"/>
      <c r="N622" s="258"/>
      <c r="O622" s="116"/>
      <c r="P622" s="116"/>
      <c r="Q622" s="256"/>
      <c r="R622" s="44"/>
      <c r="S622" s="116"/>
      <c r="T622" s="44"/>
      <c r="U622" s="257"/>
      <c r="V622" s="221"/>
      <c r="W622" s="44"/>
      <c r="X622" s="44"/>
      <c r="Y622" s="258"/>
      <c r="Z622" s="256"/>
      <c r="AA622" s="200"/>
    </row>
    <row r="623" spans="1:27">
      <c r="A623" s="314" t="s">
        <v>3228</v>
      </c>
      <c r="B623" s="226"/>
      <c r="C623" s="216"/>
      <c r="D623" s="44"/>
      <c r="E623" s="117"/>
      <c r="F623" s="44"/>
      <c r="G623" s="240"/>
      <c r="H623" s="44"/>
      <c r="I623" s="44"/>
      <c r="J623" s="200"/>
      <c r="K623" s="17"/>
      <c r="L623" s="17"/>
      <c r="M623" s="255"/>
      <c r="N623" s="258"/>
      <c r="O623" s="116"/>
      <c r="P623" s="116"/>
      <c r="Q623" s="256"/>
      <c r="R623" s="44"/>
      <c r="S623" s="44"/>
      <c r="T623" s="240"/>
      <c r="U623" s="257"/>
      <c r="V623" s="240"/>
      <c r="W623" s="240"/>
      <c r="X623" s="44"/>
      <c r="Y623" s="257"/>
      <c r="Z623" s="256"/>
      <c r="AA623" s="44"/>
    </row>
    <row r="624" spans="1:27">
      <c r="A624" s="314" t="s">
        <v>3229</v>
      </c>
      <c r="B624" s="226"/>
      <c r="C624" s="216"/>
      <c r="D624" s="44"/>
      <c r="E624" s="117"/>
      <c r="F624" s="44"/>
      <c r="G624" s="240"/>
      <c r="H624" s="44"/>
      <c r="I624" s="44"/>
      <c r="J624" s="200"/>
      <c r="K624" s="17"/>
      <c r="L624" s="17"/>
      <c r="M624" s="255"/>
      <c r="N624" s="258"/>
      <c r="O624" s="116"/>
      <c r="P624" s="116"/>
      <c r="Q624" s="256"/>
      <c r="R624" s="253"/>
      <c r="S624" s="253"/>
      <c r="T624" s="240"/>
      <c r="U624" s="257"/>
      <c r="V624" s="240"/>
      <c r="W624" s="240"/>
      <c r="X624" s="44"/>
      <c r="Y624" s="258"/>
      <c r="Z624" s="256"/>
      <c r="AA624" s="253"/>
    </row>
    <row r="625" spans="1:27">
      <c r="A625" s="314" t="s">
        <v>3230</v>
      </c>
      <c r="B625" s="226"/>
      <c r="C625" s="44"/>
      <c r="D625" s="117"/>
      <c r="E625" s="259"/>
      <c r="F625" s="44"/>
      <c r="G625" s="260"/>
      <c r="H625" s="261"/>
      <c r="I625" s="44"/>
      <c r="J625" s="200"/>
      <c r="K625" s="17"/>
      <c r="L625" s="17"/>
      <c r="M625" s="262"/>
      <c r="N625" s="262"/>
      <c r="O625" s="116"/>
      <c r="P625" s="224"/>
      <c r="Q625" s="263"/>
      <c r="R625" s="117"/>
      <c r="S625" s="253"/>
      <c r="T625" s="257"/>
      <c r="U625" s="257"/>
      <c r="V625" s="260"/>
      <c r="W625" s="240"/>
      <c r="X625" s="44"/>
      <c r="Y625" s="262"/>
      <c r="Z625" s="263"/>
      <c r="AA625" s="117"/>
    </row>
    <row r="626" spans="1:27">
      <c r="A626" s="314" t="s">
        <v>3231</v>
      </c>
      <c r="B626" s="226"/>
      <c r="C626" s="44"/>
      <c r="D626" s="117"/>
      <c r="E626" s="259"/>
      <c r="F626" s="44"/>
      <c r="G626" s="260"/>
      <c r="H626" s="261"/>
      <c r="I626" s="44"/>
      <c r="J626" s="200"/>
      <c r="K626" s="17"/>
      <c r="L626" s="17"/>
      <c r="M626" s="262"/>
      <c r="N626" s="262"/>
      <c r="O626" s="116"/>
      <c r="P626" s="116"/>
      <c r="Q626" s="264"/>
      <c r="R626" s="253"/>
      <c r="S626" s="253"/>
      <c r="T626" s="257"/>
      <c r="U626" s="257"/>
      <c r="V626" s="240"/>
      <c r="W626" s="240"/>
      <c r="X626" s="44"/>
      <c r="Y626" s="262"/>
      <c r="Z626" s="264"/>
      <c r="AA626" s="253"/>
    </row>
    <row r="627" spans="1:27">
      <c r="A627" s="314" t="s">
        <v>3232</v>
      </c>
      <c r="B627" s="226"/>
      <c r="C627" s="216"/>
      <c r="D627" s="44"/>
      <c r="E627" s="265"/>
      <c r="F627" s="44"/>
      <c r="G627" s="260"/>
      <c r="H627" s="261"/>
      <c r="I627" s="44"/>
      <c r="J627" s="200"/>
      <c r="K627" s="17"/>
      <c r="L627" s="17"/>
      <c r="M627" s="266"/>
      <c r="N627" s="266"/>
      <c r="O627" s="116"/>
      <c r="P627" s="116"/>
      <c r="Q627" s="267"/>
      <c r="R627" s="117"/>
      <c r="S627" s="211"/>
      <c r="T627" s="257"/>
      <c r="U627" s="257"/>
      <c r="V627" s="240"/>
      <c r="W627" s="240"/>
      <c r="X627" s="44"/>
      <c r="Y627" s="266"/>
      <c r="Z627" s="267"/>
      <c r="AA627" s="117"/>
    </row>
    <row r="628" spans="1:27">
      <c r="A628" s="314" t="s">
        <v>3233</v>
      </c>
      <c r="B628" s="226"/>
      <c r="C628" s="44"/>
      <c r="D628" s="44"/>
      <c r="E628" s="259"/>
      <c r="F628" s="44"/>
      <c r="G628" s="240"/>
      <c r="H628" s="261"/>
      <c r="I628" s="44"/>
      <c r="J628" s="200"/>
      <c r="K628" s="17"/>
      <c r="L628" s="17"/>
      <c r="M628" s="262"/>
      <c r="N628" s="262"/>
      <c r="O628" s="116"/>
      <c r="P628" s="116"/>
      <c r="Q628" s="264"/>
      <c r="R628" s="117"/>
      <c r="S628" s="253"/>
      <c r="T628" s="257"/>
      <c r="U628" s="257"/>
      <c r="V628" s="240"/>
      <c r="W628" s="240"/>
      <c r="X628" s="44"/>
      <c r="Y628" s="262"/>
      <c r="Z628" s="264"/>
      <c r="AA628" s="117"/>
    </row>
    <row r="629" spans="1:27">
      <c r="A629" s="314" t="s">
        <v>3234</v>
      </c>
      <c r="B629" s="226"/>
      <c r="C629" s="44"/>
      <c r="D629" s="117"/>
      <c r="E629" s="259"/>
      <c r="F629" s="44"/>
      <c r="G629" s="260"/>
      <c r="H629" s="261"/>
      <c r="I629" s="44"/>
      <c r="J629" s="200"/>
      <c r="K629" s="17"/>
      <c r="L629" s="17"/>
      <c r="M629" s="268"/>
      <c r="N629" s="268"/>
      <c r="O629" s="116"/>
      <c r="P629" s="116"/>
      <c r="Q629" s="256"/>
      <c r="R629" s="117"/>
      <c r="S629" s="253"/>
      <c r="T629" s="257"/>
      <c r="U629" s="257"/>
      <c r="V629" s="240"/>
      <c r="W629" s="240"/>
      <c r="X629" s="44"/>
      <c r="Y629" s="268"/>
      <c r="Z629" s="256"/>
      <c r="AA629" s="117"/>
    </row>
    <row r="630" spans="1:27">
      <c r="A630" s="314" t="s">
        <v>3235</v>
      </c>
      <c r="B630" s="226"/>
      <c r="C630" s="44"/>
      <c r="D630" s="117"/>
      <c r="E630" s="117"/>
      <c r="F630" s="44"/>
      <c r="G630" s="44"/>
      <c r="H630" s="261"/>
      <c r="I630" s="44"/>
      <c r="J630" s="200"/>
      <c r="K630" s="17"/>
      <c r="L630" s="17"/>
      <c r="M630" s="116"/>
      <c r="N630" s="116"/>
      <c r="O630" s="116"/>
      <c r="P630" s="116"/>
      <c r="Q630" s="116"/>
      <c r="R630" s="44"/>
      <c r="S630" s="116"/>
      <c r="T630" s="116"/>
      <c r="U630" s="116"/>
      <c r="V630" s="240"/>
      <c r="W630" s="240"/>
      <c r="X630" s="44"/>
      <c r="Y630" s="116"/>
      <c r="Z630" s="116"/>
      <c r="AA630" s="44"/>
    </row>
    <row r="631" spans="1:27">
      <c r="A631" s="314" t="s">
        <v>3236</v>
      </c>
      <c r="B631" s="225"/>
      <c r="C631" s="214"/>
      <c r="D631" s="214"/>
      <c r="E631" s="214"/>
      <c r="F631" s="214"/>
      <c r="G631" s="214"/>
      <c r="H631" s="214"/>
      <c r="I631" s="214"/>
      <c r="J631" s="269"/>
      <c r="K631" s="270"/>
      <c r="L631" s="270"/>
      <c r="M631" s="221"/>
      <c r="N631" s="221"/>
      <c r="O631" s="116"/>
      <c r="P631" s="221"/>
      <c r="Q631" s="221"/>
      <c r="R631" s="214"/>
      <c r="S631" s="221"/>
      <c r="T631" s="44"/>
      <c r="U631" s="221"/>
      <c r="V631" s="271"/>
      <c r="W631" s="271"/>
      <c r="X631" s="44"/>
      <c r="Y631" s="221"/>
      <c r="Z631" s="221"/>
      <c r="AA631" s="214"/>
    </row>
    <row r="632" spans="1:27">
      <c r="A632" s="314" t="s">
        <v>3237</v>
      </c>
      <c r="B632" s="225"/>
      <c r="C632" s="214"/>
      <c r="D632" s="214"/>
      <c r="E632" s="252"/>
      <c r="F632" s="214"/>
      <c r="G632" s="214"/>
      <c r="H632" s="214"/>
      <c r="I632" s="214"/>
      <c r="J632" s="269"/>
      <c r="K632" s="270"/>
      <c r="L632" s="270"/>
      <c r="M632" s="221"/>
      <c r="N632" s="221"/>
      <c r="O632" s="116"/>
      <c r="P632" s="116"/>
      <c r="Q632" s="116"/>
      <c r="R632" s="253"/>
      <c r="S632" s="253"/>
      <c r="T632" s="44"/>
      <c r="U632" s="221"/>
      <c r="V632" s="271"/>
      <c r="W632" s="271"/>
      <c r="X632" s="44"/>
      <c r="Y632" s="221"/>
      <c r="Z632" s="116"/>
      <c r="AA632" s="253"/>
    </row>
    <row r="633" spans="1:27">
      <c r="A633" s="314" t="s">
        <v>3238</v>
      </c>
      <c r="B633" s="225"/>
      <c r="C633" s="214"/>
      <c r="D633" s="214"/>
      <c r="E633" s="252"/>
      <c r="F633" s="214"/>
      <c r="G633" s="214"/>
      <c r="H633" s="214"/>
      <c r="I633" s="214"/>
      <c r="J633" s="269"/>
      <c r="K633" s="270"/>
      <c r="L633" s="270"/>
      <c r="M633" s="221"/>
      <c r="N633" s="221"/>
      <c r="O633" s="116"/>
      <c r="P633" s="221"/>
      <c r="Q633" s="221"/>
      <c r="R633" s="254"/>
      <c r="S633" s="254"/>
      <c r="T633" s="44"/>
      <c r="U633" s="221"/>
      <c r="V633" s="271"/>
      <c r="W633" s="271"/>
      <c r="X633" s="44"/>
      <c r="Y633" s="221"/>
      <c r="Z633" s="221"/>
      <c r="AA633" s="254"/>
    </row>
    <row r="634" spans="1:27">
      <c r="A634" s="314" t="s">
        <v>3239</v>
      </c>
      <c r="B634" s="225"/>
      <c r="C634" s="214"/>
      <c r="D634" s="214"/>
      <c r="E634" s="252"/>
      <c r="F634" s="214"/>
      <c r="G634" s="214"/>
      <c r="H634" s="214"/>
      <c r="I634" s="214"/>
      <c r="J634" s="269"/>
      <c r="K634" s="270"/>
      <c r="L634" s="270"/>
      <c r="M634" s="221"/>
      <c r="N634" s="221"/>
      <c r="O634" s="116"/>
      <c r="P634" s="221"/>
      <c r="Q634" s="221"/>
      <c r="R634" s="254"/>
      <c r="S634" s="221"/>
      <c r="T634" s="44"/>
      <c r="U634" s="221"/>
      <c r="V634" s="271"/>
      <c r="W634" s="271"/>
      <c r="X634" s="44"/>
      <c r="Y634" s="221"/>
      <c r="Z634" s="221"/>
      <c r="AA634" s="254"/>
    </row>
    <row r="635" spans="1:27">
      <c r="A635" s="314" t="s">
        <v>3240</v>
      </c>
      <c r="B635" s="225"/>
      <c r="C635" s="214"/>
      <c r="D635" s="214"/>
      <c r="E635" s="252"/>
      <c r="F635" s="214"/>
      <c r="G635" s="214"/>
      <c r="H635" s="214"/>
      <c r="I635" s="214"/>
      <c r="J635" s="269"/>
      <c r="K635" s="270"/>
      <c r="L635" s="270"/>
      <c r="M635" s="221"/>
      <c r="N635" s="221"/>
      <c r="O635" s="116"/>
      <c r="P635" s="116"/>
      <c r="Q635" s="116"/>
      <c r="R635" s="44"/>
      <c r="S635" s="116"/>
      <c r="T635" s="44"/>
      <c r="U635" s="221"/>
      <c r="V635" s="271"/>
      <c r="W635" s="271"/>
      <c r="X635" s="44"/>
      <c r="Y635" s="221"/>
      <c r="Z635" s="116"/>
      <c r="AA635" s="44"/>
    </row>
    <row r="636" spans="1:27">
      <c r="A636" s="314" t="s">
        <v>3241</v>
      </c>
      <c r="B636" s="225"/>
      <c r="C636" s="214"/>
      <c r="D636" s="214"/>
      <c r="E636" s="252"/>
      <c r="F636" s="214"/>
      <c r="G636" s="214"/>
      <c r="H636" s="214"/>
      <c r="I636" s="214"/>
      <c r="J636" s="269"/>
      <c r="K636" s="270"/>
      <c r="L636" s="270"/>
      <c r="M636" s="221"/>
      <c r="N636" s="221"/>
      <c r="O636" s="116"/>
      <c r="P636" s="116"/>
      <c r="Q636" s="116"/>
      <c r="R636" s="44"/>
      <c r="S636" s="116"/>
      <c r="T636" s="44"/>
      <c r="U636" s="221"/>
      <c r="V636" s="271"/>
      <c r="W636" s="271"/>
      <c r="X636" s="44"/>
      <c r="Y636" s="221"/>
      <c r="Z636" s="116"/>
      <c r="AA636" s="44"/>
    </row>
    <row r="637" spans="1:27">
      <c r="A637" s="314" t="s">
        <v>3242</v>
      </c>
      <c r="B637" s="225"/>
      <c r="C637" s="214"/>
      <c r="D637" s="214"/>
      <c r="E637" s="252"/>
      <c r="F637" s="214"/>
      <c r="G637" s="214"/>
      <c r="H637" s="214"/>
      <c r="I637" s="214"/>
      <c r="J637" s="269"/>
      <c r="K637" s="270"/>
      <c r="L637" s="270"/>
      <c r="M637" s="221"/>
      <c r="N637" s="221"/>
      <c r="O637" s="116"/>
      <c r="P637" s="116"/>
      <c r="Q637" s="116"/>
      <c r="R637" s="44"/>
      <c r="S637" s="116"/>
      <c r="T637" s="44"/>
      <c r="U637" s="221"/>
      <c r="V637" s="271"/>
      <c r="W637" s="271"/>
      <c r="X637" s="44"/>
      <c r="Y637" s="221"/>
      <c r="Z637" s="116"/>
      <c r="AA637" s="44"/>
    </row>
    <row r="638" spans="1:27">
      <c r="A638" s="314" t="s">
        <v>3243</v>
      </c>
      <c r="B638" s="225"/>
      <c r="C638" s="214"/>
      <c r="D638" s="214"/>
      <c r="E638" s="252"/>
      <c r="F638" s="214"/>
      <c r="G638" s="214"/>
      <c r="H638" s="214"/>
      <c r="I638" s="214"/>
      <c r="J638" s="269"/>
      <c r="K638" s="270"/>
      <c r="L638" s="270"/>
      <c r="M638" s="221"/>
      <c r="N638" s="221"/>
      <c r="O638" s="116"/>
      <c r="P638" s="221"/>
      <c r="Q638" s="221"/>
      <c r="R638" s="214"/>
      <c r="S638" s="221"/>
      <c r="T638" s="44"/>
      <c r="U638" s="221"/>
      <c r="V638" s="271"/>
      <c r="W638" s="271"/>
      <c r="X638" s="44"/>
      <c r="Y638" s="221"/>
      <c r="Z638" s="221"/>
      <c r="AA638" s="214"/>
    </row>
    <row r="639" spans="1:27">
      <c r="A639" s="314" t="s">
        <v>3244</v>
      </c>
      <c r="B639" s="225"/>
      <c r="C639" s="214"/>
      <c r="D639" s="44"/>
      <c r="E639" s="252"/>
      <c r="F639" s="214"/>
      <c r="G639" s="214"/>
      <c r="H639" s="214"/>
      <c r="I639" s="214"/>
      <c r="J639" s="269"/>
      <c r="K639" s="270"/>
      <c r="L639" s="270"/>
      <c r="M639" s="116"/>
      <c r="N639" s="116"/>
      <c r="O639" s="116"/>
      <c r="P639" s="116"/>
      <c r="Q639" s="116"/>
      <c r="R639" s="253"/>
      <c r="S639" s="253"/>
      <c r="T639" s="44"/>
      <c r="U639" s="116"/>
      <c r="V639" s="240"/>
      <c r="W639" s="240"/>
      <c r="X639" s="44"/>
      <c r="Y639" s="116"/>
      <c r="Z639" s="116"/>
      <c r="AA639" s="253"/>
    </row>
    <row r="640" spans="1:27">
      <c r="A640" s="314" t="s">
        <v>3245</v>
      </c>
      <c r="B640" s="226"/>
      <c r="C640" s="44"/>
      <c r="D640" s="44"/>
      <c r="E640" s="272"/>
      <c r="F640" s="44"/>
      <c r="G640" s="44"/>
      <c r="H640" s="44"/>
      <c r="I640" s="44"/>
      <c r="J640" s="200"/>
      <c r="K640" s="17"/>
      <c r="L640" s="17"/>
      <c r="M640" s="116"/>
      <c r="N640" s="116"/>
      <c r="O640" s="116"/>
      <c r="P640" s="116"/>
      <c r="Q640" s="116"/>
      <c r="R640" s="253"/>
      <c r="S640" s="253"/>
      <c r="T640" s="44"/>
      <c r="U640" s="116"/>
      <c r="V640" s="240"/>
      <c r="W640" s="240"/>
      <c r="X640" s="44"/>
      <c r="Y640" s="116"/>
      <c r="Z640" s="221"/>
      <c r="AA640" s="254"/>
    </row>
    <row r="641" spans="1:27">
      <c r="A641" s="314" t="s">
        <v>3246</v>
      </c>
      <c r="B641" s="226"/>
      <c r="C641" s="44"/>
      <c r="D641" s="44"/>
      <c r="E641" s="272"/>
      <c r="F641" s="44"/>
      <c r="G641" s="44"/>
      <c r="H641" s="44"/>
      <c r="I641" s="44"/>
      <c r="J641" s="269"/>
      <c r="K641" s="270"/>
      <c r="L641" s="270"/>
      <c r="M641" s="116"/>
      <c r="N641" s="116"/>
      <c r="O641" s="116"/>
      <c r="P641" s="116"/>
      <c r="Q641" s="116"/>
      <c r="R641" s="253"/>
      <c r="S641" s="253"/>
      <c r="T641" s="44"/>
      <c r="U641" s="116"/>
      <c r="V641" s="240"/>
      <c r="W641" s="240"/>
      <c r="X641" s="44"/>
      <c r="Y641" s="116"/>
      <c r="Z641" s="116"/>
      <c r="AA641" s="253"/>
    </row>
    <row r="642" spans="1:27">
      <c r="A642" s="314" t="s">
        <v>3247</v>
      </c>
      <c r="B642" s="225"/>
      <c r="C642" s="214"/>
      <c r="D642" s="214"/>
      <c r="E642" s="252"/>
      <c r="F642" s="214"/>
      <c r="G642" s="214"/>
      <c r="H642" s="214"/>
      <c r="I642" s="214"/>
      <c r="J642" s="269"/>
      <c r="K642" s="270"/>
      <c r="L642" s="270"/>
      <c r="M642" s="116"/>
      <c r="N642" s="116"/>
      <c r="O642" s="116"/>
      <c r="P642" s="116"/>
      <c r="Q642" s="116"/>
      <c r="R642" s="44"/>
      <c r="S642" s="116"/>
      <c r="T642" s="44"/>
      <c r="U642" s="116"/>
      <c r="V642" s="240"/>
      <c r="W642" s="240"/>
      <c r="X642" s="44"/>
      <c r="Y642" s="116"/>
      <c r="Z642" s="116"/>
      <c r="AA642" s="44"/>
    </row>
    <row r="643" spans="1:27">
      <c r="A643" s="314" t="s">
        <v>3248</v>
      </c>
      <c r="B643" s="225"/>
      <c r="C643" s="214"/>
      <c r="D643" s="214"/>
      <c r="E643" s="252"/>
      <c r="F643" s="214"/>
      <c r="G643" s="214"/>
      <c r="H643" s="214"/>
      <c r="I643" s="214"/>
      <c r="J643" s="269"/>
      <c r="K643" s="270"/>
      <c r="L643" s="270"/>
      <c r="M643" s="116"/>
      <c r="N643" s="116"/>
      <c r="O643" s="116"/>
      <c r="P643" s="116"/>
      <c r="Q643" s="116"/>
      <c r="R643" s="253"/>
      <c r="S643" s="253"/>
      <c r="T643" s="44"/>
      <c r="U643" s="116"/>
      <c r="V643" s="240"/>
      <c r="W643" s="240"/>
      <c r="X643" s="44"/>
      <c r="Y643" s="116"/>
      <c r="Z643" s="116"/>
      <c r="AA643" s="253"/>
    </row>
    <row r="644" spans="1:27">
      <c r="A644" s="314" t="s">
        <v>3249</v>
      </c>
      <c r="B644" s="225"/>
      <c r="C644" s="214"/>
      <c r="D644" s="207"/>
      <c r="E644" s="252"/>
      <c r="F644" s="214"/>
      <c r="G644" s="214"/>
      <c r="H644" s="214"/>
      <c r="I644" s="214"/>
      <c r="J644" s="269"/>
      <c r="K644" s="270"/>
      <c r="L644" s="270"/>
      <c r="M644" s="116"/>
      <c r="N644" s="116"/>
      <c r="O644" s="116"/>
      <c r="P644" s="116"/>
      <c r="Q644" s="116"/>
      <c r="R644" s="253"/>
      <c r="S644" s="253"/>
      <c r="T644" s="44"/>
      <c r="U644" s="116"/>
      <c r="V644" s="240"/>
      <c r="W644" s="240"/>
      <c r="X644" s="44"/>
      <c r="Y644" s="116"/>
      <c r="Z644" s="116"/>
      <c r="AA644" s="253"/>
    </row>
    <row r="645" spans="1:27">
      <c r="A645" s="314" t="s">
        <v>3250</v>
      </c>
      <c r="B645" s="225"/>
      <c r="C645" s="214"/>
      <c r="D645" s="207"/>
      <c r="E645" s="252"/>
      <c r="F645" s="214"/>
      <c r="G645" s="214"/>
      <c r="H645" s="214"/>
      <c r="I645" s="214"/>
      <c r="J645" s="269"/>
      <c r="K645" s="270"/>
      <c r="L645" s="270"/>
      <c r="M645" s="116"/>
      <c r="N645" s="116"/>
      <c r="O645" s="116"/>
      <c r="P645" s="116"/>
      <c r="Q645" s="116"/>
      <c r="R645" s="44"/>
      <c r="S645" s="116"/>
      <c r="T645" s="44"/>
      <c r="U645" s="116"/>
      <c r="V645" s="240"/>
      <c r="W645" s="240"/>
      <c r="X645" s="44"/>
      <c r="Y645" s="116"/>
      <c r="Z645" s="116"/>
      <c r="AA645" s="44"/>
    </row>
    <row r="646" spans="1:27">
      <c r="A646" s="314" t="s">
        <v>3251</v>
      </c>
      <c r="B646" s="225"/>
      <c r="C646" s="214"/>
      <c r="D646" s="214"/>
      <c r="E646" s="214"/>
      <c r="F646" s="214"/>
      <c r="G646" s="214"/>
      <c r="H646" s="214"/>
      <c r="I646" s="214"/>
      <c r="J646" s="269"/>
      <c r="K646" s="270"/>
      <c r="L646" s="270"/>
      <c r="M646" s="116"/>
      <c r="N646" s="116"/>
      <c r="O646" s="116"/>
      <c r="P646" s="116"/>
      <c r="Q646" s="116"/>
      <c r="R646" s="44"/>
      <c r="S646" s="116"/>
      <c r="T646" s="44"/>
      <c r="U646" s="116"/>
      <c r="V646" s="240"/>
      <c r="W646" s="240"/>
      <c r="X646" s="44"/>
      <c r="Y646" s="116"/>
      <c r="Z646" s="116"/>
      <c r="AA646" s="44"/>
    </row>
    <row r="647" spans="1:27">
      <c r="A647" s="314" t="s">
        <v>3252</v>
      </c>
      <c r="B647" s="225"/>
      <c r="C647" s="214"/>
      <c r="D647" s="207"/>
      <c r="E647" s="252"/>
      <c r="F647" s="214"/>
      <c r="G647" s="214"/>
      <c r="H647" s="214"/>
      <c r="I647" s="214"/>
      <c r="J647" s="269"/>
      <c r="K647" s="270"/>
      <c r="L647" s="270"/>
      <c r="M647" s="116"/>
      <c r="N647" s="116"/>
      <c r="O647" s="116"/>
      <c r="P647" s="116"/>
      <c r="Q647" s="116"/>
      <c r="R647" s="44"/>
      <c r="S647" s="116"/>
      <c r="T647" s="44"/>
      <c r="U647" s="116"/>
      <c r="V647" s="240"/>
      <c r="W647" s="240"/>
      <c r="X647" s="44"/>
      <c r="Y647" s="116"/>
      <c r="Z647" s="116"/>
      <c r="AA647" s="44"/>
    </row>
    <row r="648" spans="1:27">
      <c r="A648" s="314" t="s">
        <v>3253</v>
      </c>
      <c r="B648" s="225"/>
      <c r="C648" s="214"/>
      <c r="D648" s="44"/>
      <c r="E648" s="226"/>
      <c r="F648" s="214"/>
      <c r="G648" s="214"/>
      <c r="H648" s="214"/>
      <c r="I648" s="214"/>
      <c r="J648" s="269"/>
      <c r="K648" s="270"/>
      <c r="L648" s="270"/>
      <c r="M648" s="116"/>
      <c r="N648" s="116"/>
      <c r="O648" s="116"/>
      <c r="P648" s="116"/>
      <c r="Q648" s="116"/>
      <c r="R648" s="44"/>
      <c r="S648" s="116"/>
      <c r="T648" s="44"/>
      <c r="U648" s="116"/>
      <c r="V648" s="240"/>
      <c r="W648" s="240"/>
      <c r="X648" s="44"/>
      <c r="Y648" s="116"/>
      <c r="Z648" s="116"/>
      <c r="AA648" s="44"/>
    </row>
    <row r="649" spans="1:27">
      <c r="A649" s="314" t="s">
        <v>3254</v>
      </c>
      <c r="B649" s="225"/>
      <c r="C649" s="214"/>
      <c r="D649" s="44"/>
      <c r="E649" s="252"/>
      <c r="F649" s="214"/>
      <c r="G649" s="214"/>
      <c r="H649" s="214"/>
      <c r="I649" s="214"/>
      <c r="J649" s="269"/>
      <c r="K649" s="270"/>
      <c r="L649" s="270"/>
      <c r="M649" s="116"/>
      <c r="N649" s="116"/>
      <c r="O649" s="116"/>
      <c r="P649" s="116"/>
      <c r="Q649" s="116"/>
      <c r="R649" s="44"/>
      <c r="S649" s="116"/>
      <c r="T649" s="44"/>
      <c r="U649" s="116"/>
      <c r="V649" s="240"/>
      <c r="W649" s="240"/>
      <c r="X649" s="44"/>
      <c r="Y649" s="116"/>
      <c r="Z649" s="116"/>
      <c r="AA649" s="44"/>
    </row>
    <row r="650" spans="1:27">
      <c r="A650" s="314" t="s">
        <v>3255</v>
      </c>
      <c r="B650" s="225"/>
      <c r="C650" s="214"/>
      <c r="D650" s="44"/>
      <c r="E650" s="252"/>
      <c r="F650" s="214"/>
      <c r="G650" s="214"/>
      <c r="H650" s="214"/>
      <c r="I650" s="214"/>
      <c r="J650" s="269"/>
      <c r="K650" s="270"/>
      <c r="L650" s="270"/>
      <c r="M650" s="116"/>
      <c r="N650" s="116"/>
      <c r="O650" s="116"/>
      <c r="P650" s="116"/>
      <c r="Q650" s="116"/>
      <c r="R650" s="44"/>
      <c r="S650" s="116"/>
      <c r="T650" s="44"/>
      <c r="U650" s="116"/>
      <c r="V650" s="240"/>
      <c r="W650" s="240"/>
      <c r="X650" s="44"/>
      <c r="Y650" s="116"/>
      <c r="Z650" s="116"/>
      <c r="AA650" s="44"/>
    </row>
    <row r="651" spans="1:27">
      <c r="A651" s="314" t="s">
        <v>3256</v>
      </c>
      <c r="B651" s="225"/>
      <c r="C651" s="214"/>
      <c r="D651" s="44"/>
      <c r="E651" s="252"/>
      <c r="F651" s="214"/>
      <c r="G651" s="214"/>
      <c r="H651" s="214"/>
      <c r="I651" s="214"/>
      <c r="J651" s="269"/>
      <c r="K651" s="270"/>
      <c r="L651" s="270"/>
      <c r="M651" s="116"/>
      <c r="N651" s="116"/>
      <c r="O651" s="116"/>
      <c r="P651" s="116"/>
      <c r="Q651" s="116"/>
      <c r="R651" s="44"/>
      <c r="S651" s="116"/>
      <c r="T651" s="44"/>
      <c r="U651" s="116"/>
      <c r="V651" s="240"/>
      <c r="W651" s="240"/>
      <c r="X651" s="44"/>
      <c r="Y651" s="116"/>
      <c r="Z651" s="116"/>
      <c r="AA651" s="44"/>
    </row>
    <row r="652" spans="1:27">
      <c r="A652" s="314" t="s">
        <v>3257</v>
      </c>
      <c r="B652" s="225"/>
      <c r="C652" s="214"/>
      <c r="D652" s="44"/>
      <c r="E652" s="252"/>
      <c r="F652" s="214"/>
      <c r="G652" s="214"/>
      <c r="H652" s="214"/>
      <c r="I652" s="214"/>
      <c r="J652" s="269"/>
      <c r="K652" s="270"/>
      <c r="L652" s="270"/>
      <c r="M652" s="116"/>
      <c r="N652" s="116"/>
      <c r="O652" s="116"/>
      <c r="P652" s="116"/>
      <c r="Q652" s="116"/>
      <c r="R652" s="44"/>
      <c r="S652" s="116"/>
      <c r="T652" s="44"/>
      <c r="U652" s="116"/>
      <c r="V652" s="240"/>
      <c r="W652" s="240"/>
      <c r="X652" s="44"/>
      <c r="Y652" s="116"/>
      <c r="Z652" s="116"/>
      <c r="AA652" s="44"/>
    </row>
    <row r="653" spans="1:27">
      <c r="A653" s="314" t="s">
        <v>3258</v>
      </c>
      <c r="B653" s="225"/>
      <c r="C653" s="214"/>
      <c r="D653" s="44"/>
      <c r="E653" s="44"/>
      <c r="F653" s="214"/>
      <c r="G653" s="214"/>
      <c r="H653" s="214"/>
      <c r="I653" s="214"/>
      <c r="J653" s="269"/>
      <c r="K653" s="270"/>
      <c r="L653" s="270"/>
      <c r="M653" s="116"/>
      <c r="N653" s="116"/>
      <c r="O653" s="116"/>
      <c r="P653" s="116"/>
      <c r="Q653" s="116"/>
      <c r="R653" s="44"/>
      <c r="S653" s="116"/>
      <c r="T653" s="44"/>
      <c r="U653" s="116"/>
      <c r="V653" s="240"/>
      <c r="W653" s="240"/>
      <c r="X653" s="44"/>
      <c r="Y653" s="116"/>
      <c r="Z653" s="116"/>
      <c r="AA653" s="44"/>
    </row>
    <row r="654" spans="1:27">
      <c r="A654" s="314" t="s">
        <v>3259</v>
      </c>
      <c r="B654" s="226"/>
      <c r="C654" s="44"/>
      <c r="D654" s="44"/>
      <c r="E654" s="44"/>
      <c r="F654" s="44"/>
      <c r="G654" s="44"/>
      <c r="H654" s="44"/>
      <c r="I654" s="44"/>
      <c r="J654" s="200"/>
      <c r="K654" s="17"/>
      <c r="L654" s="17"/>
      <c r="M654" s="116"/>
      <c r="N654" s="116"/>
      <c r="O654" s="116"/>
      <c r="P654" s="116"/>
      <c r="Q654" s="116"/>
      <c r="R654" s="44"/>
      <c r="S654" s="273"/>
      <c r="T654" s="44"/>
      <c r="U654" s="116"/>
      <c r="V654" s="240"/>
      <c r="W654" s="240"/>
      <c r="X654" s="44"/>
      <c r="Y654" s="116"/>
      <c r="Z654" s="116"/>
      <c r="AA654" s="44"/>
    </row>
    <row r="655" spans="1:27">
      <c r="A655" s="314" t="s">
        <v>3260</v>
      </c>
      <c r="B655" s="225"/>
      <c r="C655" s="214"/>
      <c r="D655" s="207"/>
      <c r="E655" s="252"/>
      <c r="F655" s="214"/>
      <c r="G655" s="214"/>
      <c r="H655" s="214"/>
      <c r="I655" s="214"/>
      <c r="J655" s="269"/>
      <c r="K655" s="270"/>
      <c r="L655" s="270"/>
      <c r="M655" s="116"/>
      <c r="N655" s="116"/>
      <c r="O655" s="116"/>
      <c r="P655" s="116"/>
      <c r="Q655" s="116"/>
      <c r="R655" s="44"/>
      <c r="S655" s="116"/>
      <c r="T655" s="44"/>
      <c r="U655" s="116"/>
      <c r="V655" s="240"/>
      <c r="W655" s="240"/>
      <c r="X655" s="44"/>
      <c r="Y655" s="116"/>
      <c r="Z655" s="116"/>
      <c r="AA655" s="44"/>
    </row>
    <row r="656" spans="1:27">
      <c r="A656" s="314" t="s">
        <v>3261</v>
      </c>
      <c r="B656" s="225"/>
      <c r="C656" s="214"/>
      <c r="D656" s="44"/>
      <c r="E656" s="252"/>
      <c r="F656" s="214"/>
      <c r="G656" s="214"/>
      <c r="H656" s="214"/>
      <c r="I656" s="214"/>
      <c r="J656" s="269"/>
      <c r="K656" s="270"/>
      <c r="L656" s="270"/>
      <c r="M656" s="116"/>
      <c r="N656" s="116"/>
      <c r="O656" s="116"/>
      <c r="P656" s="116"/>
      <c r="Q656" s="116"/>
      <c r="R656" s="44"/>
      <c r="S656" s="116"/>
      <c r="T656" s="44"/>
      <c r="U656" s="116"/>
      <c r="V656" s="240"/>
      <c r="W656" s="240"/>
      <c r="X656" s="44"/>
      <c r="Y656" s="116"/>
      <c r="Z656" s="116"/>
      <c r="AA656" s="44"/>
    </row>
    <row r="657" spans="1:27">
      <c r="A657" s="314" t="s">
        <v>3262</v>
      </c>
      <c r="B657" s="225"/>
      <c r="C657" s="214"/>
      <c r="D657" s="44"/>
      <c r="E657" s="252"/>
      <c r="F657" s="214"/>
      <c r="G657" s="214"/>
      <c r="H657" s="214"/>
      <c r="I657" s="214"/>
      <c r="J657" s="269"/>
      <c r="K657" s="270"/>
      <c r="L657" s="270"/>
      <c r="M657" s="116"/>
      <c r="N657" s="116"/>
      <c r="O657" s="116"/>
      <c r="P657" s="116"/>
      <c r="Q657" s="116"/>
      <c r="R657" s="253"/>
      <c r="S657" s="253"/>
      <c r="T657" s="44"/>
      <c r="U657" s="116"/>
      <c r="V657" s="240"/>
      <c r="W657" s="240"/>
      <c r="X657" s="44"/>
      <c r="Y657" s="116"/>
      <c r="Z657" s="116"/>
      <c r="AA657" s="253"/>
    </row>
    <row r="658" spans="1:27">
      <c r="A658" s="314" t="s">
        <v>3263</v>
      </c>
      <c r="B658" s="225"/>
      <c r="C658" s="214"/>
      <c r="D658" s="44"/>
      <c r="E658" s="252"/>
      <c r="F658" s="214"/>
      <c r="G658" s="214"/>
      <c r="H658" s="214"/>
      <c r="I658" s="214"/>
      <c r="J658" s="269"/>
      <c r="K658" s="270"/>
      <c r="L658" s="270"/>
      <c r="M658" s="116"/>
      <c r="N658" s="116"/>
      <c r="O658" s="116"/>
      <c r="P658" s="116"/>
      <c r="Q658" s="116"/>
      <c r="R658" s="44"/>
      <c r="S658" s="116"/>
      <c r="T658" s="44"/>
      <c r="U658" s="116"/>
      <c r="V658" s="240"/>
      <c r="W658" s="240"/>
      <c r="X658" s="44"/>
      <c r="Y658" s="116"/>
      <c r="Z658" s="116"/>
      <c r="AA658" s="44"/>
    </row>
    <row r="659" spans="1:27">
      <c r="A659" s="314" t="s">
        <v>3264</v>
      </c>
      <c r="B659" s="225"/>
      <c r="C659" s="214"/>
      <c r="D659" s="44"/>
      <c r="E659" s="252"/>
      <c r="F659" s="214"/>
      <c r="G659" s="214"/>
      <c r="H659" s="214"/>
      <c r="I659" s="214"/>
      <c r="J659" s="269"/>
      <c r="K659" s="270"/>
      <c r="L659" s="270"/>
      <c r="M659" s="116"/>
      <c r="N659" s="116"/>
      <c r="O659" s="116"/>
      <c r="P659" s="116"/>
      <c r="Q659" s="116"/>
      <c r="R659" s="44"/>
      <c r="S659" s="116"/>
      <c r="T659" s="44"/>
      <c r="U659" s="116"/>
      <c r="V659" s="240"/>
      <c r="W659" s="240"/>
      <c r="X659" s="44"/>
      <c r="Y659" s="116"/>
      <c r="Z659" s="116"/>
      <c r="AA659" s="44"/>
    </row>
    <row r="660" spans="1:27">
      <c r="A660" s="314" t="s">
        <v>3265</v>
      </c>
      <c r="B660" s="225"/>
      <c r="C660" s="214"/>
      <c r="D660" s="207"/>
      <c r="E660" s="117"/>
      <c r="F660" s="214"/>
      <c r="G660" s="214"/>
      <c r="H660" s="214"/>
      <c r="I660" s="44"/>
      <c r="J660" s="269"/>
      <c r="K660" s="270"/>
      <c r="L660" s="270"/>
      <c r="M660" s="116"/>
      <c r="N660" s="116"/>
      <c r="O660" s="116"/>
      <c r="P660" s="116"/>
      <c r="Q660" s="256"/>
      <c r="R660" s="44"/>
      <c r="S660" s="44"/>
      <c r="T660" s="44"/>
      <c r="U660" s="116"/>
      <c r="V660" s="240"/>
      <c r="W660" s="240"/>
      <c r="X660" s="44"/>
      <c r="Y660" s="116"/>
      <c r="Z660" s="256"/>
      <c r="AA660" s="44"/>
    </row>
    <row r="661" spans="1:27">
      <c r="A661" s="314" t="s">
        <v>3266</v>
      </c>
      <c r="B661" s="225"/>
      <c r="C661" s="214"/>
      <c r="D661" s="44"/>
      <c r="E661" s="44"/>
      <c r="F661" s="214"/>
      <c r="G661" s="214"/>
      <c r="H661" s="214"/>
      <c r="I661" s="214"/>
      <c r="J661" s="269"/>
      <c r="K661" s="270"/>
      <c r="L661" s="270"/>
      <c r="M661" s="116"/>
      <c r="N661" s="116"/>
      <c r="O661" s="116"/>
      <c r="P661" s="116"/>
      <c r="Q661" s="116"/>
      <c r="R661" s="44"/>
      <c r="S661" s="116"/>
      <c r="T661" s="44"/>
      <c r="U661" s="116"/>
      <c r="V661" s="240"/>
      <c r="W661" s="240"/>
      <c r="X661" s="44"/>
      <c r="Y661" s="116"/>
      <c r="Z661" s="116"/>
      <c r="AA661" s="44"/>
    </row>
    <row r="662" spans="1:27">
      <c r="A662" s="314" t="s">
        <v>3267</v>
      </c>
      <c r="B662" s="225"/>
      <c r="C662" s="214"/>
      <c r="D662" s="44"/>
      <c r="E662" s="252"/>
      <c r="F662" s="214"/>
      <c r="G662" s="214"/>
      <c r="H662" s="214"/>
      <c r="I662" s="214"/>
      <c r="J662" s="269"/>
      <c r="K662" s="270"/>
      <c r="L662" s="270"/>
      <c r="M662" s="116"/>
      <c r="N662" s="116"/>
      <c r="O662" s="116"/>
      <c r="P662" s="116"/>
      <c r="Q662" s="116"/>
      <c r="R662" s="44"/>
      <c r="S662" s="116"/>
      <c r="T662" s="44"/>
      <c r="U662" s="116"/>
      <c r="V662" s="240"/>
      <c r="W662" s="240"/>
      <c r="X662" s="44"/>
      <c r="Y662" s="116"/>
      <c r="Z662" s="116"/>
      <c r="AA662" s="44"/>
    </row>
    <row r="663" spans="1:27">
      <c r="A663" s="314" t="s">
        <v>3268</v>
      </c>
      <c r="B663" s="226"/>
      <c r="C663" s="44"/>
      <c r="D663" s="207"/>
      <c r="E663" s="216"/>
      <c r="F663" s="44"/>
      <c r="G663" s="44"/>
      <c r="H663" s="44"/>
      <c r="I663" s="44"/>
      <c r="J663" s="200"/>
      <c r="K663" s="17"/>
      <c r="L663" s="17"/>
      <c r="M663" s="116"/>
      <c r="N663" s="116"/>
      <c r="O663" s="116"/>
      <c r="P663" s="116"/>
      <c r="Q663" s="116"/>
      <c r="R663" s="44"/>
      <c r="S663" s="116"/>
      <c r="T663" s="44"/>
      <c r="U663" s="116"/>
      <c r="V663" s="240"/>
      <c r="W663" s="240"/>
      <c r="X663" s="44"/>
      <c r="Y663" s="116"/>
      <c r="Z663" s="116"/>
      <c r="AA663" s="44"/>
    </row>
    <row r="664" spans="1:27">
      <c r="A664" s="314" t="s">
        <v>3269</v>
      </c>
      <c r="B664" s="226"/>
      <c r="C664" s="44"/>
      <c r="D664" s="214"/>
      <c r="E664" s="216"/>
      <c r="F664" s="214"/>
      <c r="G664" s="214"/>
      <c r="H664" s="44"/>
      <c r="I664" s="214"/>
      <c r="J664" s="269"/>
      <c r="K664" s="270"/>
      <c r="L664" s="270"/>
      <c r="M664" s="221"/>
      <c r="N664" s="221"/>
      <c r="O664" s="116"/>
      <c r="P664" s="221"/>
      <c r="Q664" s="221"/>
      <c r="R664" s="214"/>
      <c r="S664" s="221"/>
      <c r="T664" s="214"/>
      <c r="U664" s="221"/>
      <c r="V664" s="271"/>
      <c r="W664" s="271"/>
      <c r="X664" s="44"/>
      <c r="Y664" s="221"/>
      <c r="Z664" s="221"/>
      <c r="AA664" s="214"/>
    </row>
    <row r="665" spans="1:27">
      <c r="A665" s="314" t="s">
        <v>3270</v>
      </c>
      <c r="B665" s="226"/>
      <c r="C665" s="44"/>
      <c r="D665" s="44"/>
      <c r="E665" s="216"/>
      <c r="F665" s="44"/>
      <c r="G665" s="44"/>
      <c r="H665" s="44"/>
      <c r="I665" s="44"/>
      <c r="J665" s="200"/>
      <c r="K665" s="17"/>
      <c r="L665" s="17"/>
      <c r="M665" s="116"/>
      <c r="N665" s="116"/>
      <c r="O665" s="116"/>
      <c r="P665" s="116"/>
      <c r="Q665" s="116"/>
      <c r="R665" s="44"/>
      <c r="S665" s="116"/>
      <c r="T665" s="44"/>
      <c r="U665" s="116"/>
      <c r="V665" s="240"/>
      <c r="W665" s="240"/>
      <c r="X665" s="44"/>
      <c r="Y665" s="116"/>
      <c r="Z665" s="116"/>
      <c r="AA665" s="44"/>
    </row>
    <row r="666" spans="1:27">
      <c r="A666" s="314" t="s">
        <v>3271</v>
      </c>
      <c r="B666" s="226"/>
      <c r="C666" s="44"/>
      <c r="D666" s="44"/>
      <c r="E666" s="216"/>
      <c r="F666" s="44"/>
      <c r="G666" s="44"/>
      <c r="H666" s="44"/>
      <c r="I666" s="44"/>
      <c r="J666" s="200"/>
      <c r="K666" s="17"/>
      <c r="L666" s="17"/>
      <c r="M666" s="116"/>
      <c r="N666" s="116"/>
      <c r="O666" s="116"/>
      <c r="P666" s="116"/>
      <c r="Q666" s="116"/>
      <c r="R666" s="44"/>
      <c r="S666" s="116"/>
      <c r="T666" s="44"/>
      <c r="U666" s="116"/>
      <c r="V666" s="240"/>
      <c r="W666" s="240"/>
      <c r="X666" s="44"/>
      <c r="Y666" s="116"/>
      <c r="Z666" s="116"/>
      <c r="AA666" s="44"/>
    </row>
    <row r="667" spans="1:27">
      <c r="A667" s="314" t="s">
        <v>3272</v>
      </c>
      <c r="B667" s="226"/>
      <c r="C667" s="44"/>
      <c r="D667" s="44"/>
      <c r="E667" s="44"/>
      <c r="F667" s="44"/>
      <c r="G667" s="44"/>
      <c r="H667" s="44"/>
      <c r="I667" s="44"/>
      <c r="J667" s="200"/>
      <c r="K667" s="17"/>
      <c r="L667" s="17"/>
      <c r="M667" s="116"/>
      <c r="N667" s="116"/>
      <c r="O667" s="116"/>
      <c r="P667" s="116"/>
      <c r="Q667" s="116"/>
      <c r="R667" s="44"/>
      <c r="S667" s="116"/>
      <c r="T667" s="44"/>
      <c r="U667" s="116"/>
      <c r="V667" s="240"/>
      <c r="W667" s="240"/>
      <c r="X667" s="44"/>
      <c r="Y667" s="116"/>
      <c r="Z667" s="116"/>
      <c r="AA667" s="44"/>
    </row>
    <row r="668" spans="1:27">
      <c r="A668" s="314" t="s">
        <v>3273</v>
      </c>
      <c r="B668" s="226"/>
      <c r="C668" s="44"/>
      <c r="D668" s="44"/>
      <c r="E668" s="252"/>
      <c r="F668" s="44"/>
      <c r="G668" s="44"/>
      <c r="H668" s="44"/>
      <c r="I668" s="44"/>
      <c r="J668" s="200"/>
      <c r="K668" s="17"/>
      <c r="L668" s="17"/>
      <c r="M668" s="116"/>
      <c r="N668" s="116"/>
      <c r="O668" s="116"/>
      <c r="P668" s="116"/>
      <c r="Q668" s="116"/>
      <c r="R668" s="44"/>
      <c r="S668" s="116"/>
      <c r="T668" s="44"/>
      <c r="U668" s="116"/>
      <c r="V668" s="240"/>
      <c r="W668" s="240"/>
      <c r="X668" s="44"/>
      <c r="Y668" s="116"/>
      <c r="Z668" s="116"/>
      <c r="AA668" s="44"/>
    </row>
    <row r="669" spans="1:27">
      <c r="A669" s="314" t="s">
        <v>3274</v>
      </c>
      <c r="B669" s="226"/>
      <c r="C669" s="44"/>
      <c r="D669" s="44"/>
      <c r="E669" s="44"/>
      <c r="F669" s="44"/>
      <c r="G669" s="44"/>
      <c r="H669" s="44"/>
      <c r="I669" s="44"/>
      <c r="J669" s="200"/>
      <c r="K669" s="17"/>
      <c r="L669" s="17"/>
      <c r="M669" s="116"/>
      <c r="N669" s="116"/>
      <c r="O669" s="116"/>
      <c r="P669" s="116"/>
      <c r="Q669" s="116"/>
      <c r="R669" s="44"/>
      <c r="S669" s="116"/>
      <c r="T669" s="44"/>
      <c r="U669" s="116"/>
      <c r="V669" s="240"/>
      <c r="W669" s="240"/>
      <c r="X669" s="44"/>
      <c r="Y669" s="116"/>
      <c r="Z669" s="116"/>
      <c r="AA669" s="44"/>
    </row>
    <row r="670" spans="1:27">
      <c r="A670" s="314" t="s">
        <v>3275</v>
      </c>
      <c r="B670" s="226"/>
      <c r="C670" s="44"/>
      <c r="D670" s="44"/>
      <c r="E670" s="252"/>
      <c r="F670" s="44"/>
      <c r="G670" s="44"/>
      <c r="H670" s="44"/>
      <c r="I670" s="44"/>
      <c r="J670" s="200"/>
      <c r="K670" s="17"/>
      <c r="L670" s="17"/>
      <c r="M670" s="116"/>
      <c r="N670" s="116"/>
      <c r="O670" s="116"/>
      <c r="P670" s="116"/>
      <c r="Q670" s="116"/>
      <c r="R670" s="44"/>
      <c r="S670" s="116"/>
      <c r="T670" s="44"/>
      <c r="U670" s="116"/>
      <c r="V670" s="240"/>
      <c r="W670" s="240"/>
      <c r="X670" s="44"/>
      <c r="Y670" s="116"/>
      <c r="Z670" s="116"/>
      <c r="AA670" s="44"/>
    </row>
    <row r="671" spans="1:27">
      <c r="A671" s="314" t="s">
        <v>3276</v>
      </c>
      <c r="B671" s="226"/>
      <c r="C671" s="44"/>
      <c r="D671" s="44"/>
      <c r="E671" s="252"/>
      <c r="F671" s="44"/>
      <c r="G671" s="44"/>
      <c r="H671" s="44"/>
      <c r="I671" s="44"/>
      <c r="J671" s="200"/>
      <c r="K671" s="17"/>
      <c r="L671" s="17"/>
      <c r="M671" s="116"/>
      <c r="N671" s="116"/>
      <c r="O671" s="116"/>
      <c r="P671" s="116"/>
      <c r="Q671" s="116"/>
      <c r="R671" s="44"/>
      <c r="S671" s="116"/>
      <c r="T671" s="44"/>
      <c r="U671" s="116"/>
      <c r="V671" s="240"/>
      <c r="W671" s="240"/>
      <c r="X671" s="44"/>
      <c r="Y671" s="116"/>
      <c r="Z671" s="116"/>
      <c r="AA671" s="44"/>
    </row>
    <row r="672" spans="1:27">
      <c r="A672" s="314" t="s">
        <v>3277</v>
      </c>
      <c r="B672" s="226"/>
      <c r="C672" s="44"/>
      <c r="D672" s="44"/>
      <c r="E672" s="44"/>
      <c r="F672" s="44"/>
      <c r="G672" s="44"/>
      <c r="H672" s="44"/>
      <c r="I672" s="44"/>
      <c r="J672" s="200"/>
      <c r="K672" s="17"/>
      <c r="L672" s="17"/>
      <c r="M672" s="116"/>
      <c r="N672" s="116"/>
      <c r="O672" s="116"/>
      <c r="P672" s="116"/>
      <c r="Q672" s="116"/>
      <c r="R672" s="44"/>
      <c r="S672" s="116"/>
      <c r="T672" s="44"/>
      <c r="U672" s="116"/>
      <c r="V672" s="240"/>
      <c r="W672" s="240"/>
      <c r="X672" s="44"/>
      <c r="Y672" s="116"/>
      <c r="Z672" s="116"/>
      <c r="AA672" s="44"/>
    </row>
    <row r="673" spans="1:27">
      <c r="A673" s="314" t="s">
        <v>3278</v>
      </c>
      <c r="B673" s="226"/>
      <c r="C673" s="44"/>
      <c r="D673" s="207"/>
      <c r="E673" s="216"/>
      <c r="F673" s="44"/>
      <c r="G673" s="44"/>
      <c r="H673" s="44"/>
      <c r="I673" s="44"/>
      <c r="J673" s="200"/>
      <c r="K673" s="17"/>
      <c r="L673" s="17"/>
      <c r="M673" s="116"/>
      <c r="N673" s="116"/>
      <c r="O673" s="116"/>
      <c r="P673" s="116"/>
      <c r="Q673" s="116"/>
      <c r="R673" s="44"/>
      <c r="S673" s="116"/>
      <c r="T673" s="44"/>
      <c r="U673" s="116"/>
      <c r="V673" s="240"/>
      <c r="W673" s="240"/>
      <c r="X673" s="44"/>
      <c r="Y673" s="116"/>
      <c r="Z673" s="116"/>
      <c r="AA673" s="44"/>
    </row>
    <row r="674" spans="1:27">
      <c r="A674" s="314" t="s">
        <v>3279</v>
      </c>
      <c r="B674" s="226"/>
      <c r="C674" s="44"/>
      <c r="D674" s="44"/>
      <c r="E674" s="252"/>
      <c r="F674" s="44"/>
      <c r="G674" s="44"/>
      <c r="H674" s="44"/>
      <c r="I674" s="44"/>
      <c r="J674" s="200"/>
      <c r="K674" s="17"/>
      <c r="L674" s="17"/>
      <c r="M674" s="116"/>
      <c r="N674" s="116"/>
      <c r="O674" s="116"/>
      <c r="P674" s="116"/>
      <c r="Q674" s="116"/>
      <c r="R674" s="44"/>
      <c r="S674" s="116"/>
      <c r="T674" s="44"/>
      <c r="U674" s="116"/>
      <c r="V674" s="240"/>
      <c r="W674" s="240"/>
      <c r="X674" s="44"/>
      <c r="Y674" s="116"/>
      <c r="Z674" s="116"/>
      <c r="AA674" s="44"/>
    </row>
    <row r="675" spans="1:27">
      <c r="A675" s="314" t="s">
        <v>3280</v>
      </c>
      <c r="B675" s="226"/>
      <c r="C675" s="44"/>
      <c r="D675" s="44"/>
      <c r="E675" s="216"/>
      <c r="F675" s="44"/>
      <c r="G675" s="44"/>
      <c r="H675" s="44"/>
      <c r="I675" s="44"/>
      <c r="J675" s="200"/>
      <c r="K675" s="17"/>
      <c r="L675" s="17"/>
      <c r="M675" s="116"/>
      <c r="N675" s="116"/>
      <c r="O675" s="116"/>
      <c r="P675" s="116"/>
      <c r="Q675" s="116"/>
      <c r="R675" s="44"/>
      <c r="S675" s="116"/>
      <c r="T675" s="44"/>
      <c r="U675" s="116"/>
      <c r="V675" s="240"/>
      <c r="W675" s="240"/>
      <c r="X675" s="44"/>
      <c r="Y675" s="116"/>
      <c r="Z675" s="116"/>
      <c r="AA675" s="44"/>
    </row>
    <row r="676" spans="1:27">
      <c r="A676" s="314" t="s">
        <v>3281</v>
      </c>
      <c r="B676" s="226"/>
      <c r="C676" s="44"/>
      <c r="D676" s="44"/>
      <c r="E676" s="44"/>
      <c r="F676" s="44"/>
      <c r="G676" s="44"/>
      <c r="H676" s="44"/>
      <c r="I676" s="44"/>
      <c r="J676" s="200"/>
      <c r="K676" s="17"/>
      <c r="L676" s="17"/>
      <c r="M676" s="116"/>
      <c r="N676" s="116"/>
      <c r="O676" s="116"/>
      <c r="P676" s="116"/>
      <c r="Q676" s="116"/>
      <c r="R676" s="44"/>
      <c r="S676" s="116"/>
      <c r="T676" s="44"/>
      <c r="U676" s="116"/>
      <c r="V676" s="240"/>
      <c r="W676" s="240"/>
      <c r="X676" s="44"/>
      <c r="Y676" s="116"/>
      <c r="Z676" s="116"/>
      <c r="AA676" s="44"/>
    </row>
    <row r="677" spans="1:27">
      <c r="A677" s="314" t="s">
        <v>3282</v>
      </c>
      <c r="B677" s="226"/>
      <c r="C677" s="44"/>
      <c r="D677" s="44"/>
      <c r="E677" s="44"/>
      <c r="F677" s="44"/>
      <c r="G677" s="44"/>
      <c r="H677" s="44"/>
      <c r="I677" s="44"/>
      <c r="J677" s="200"/>
      <c r="K677" s="17"/>
      <c r="L677" s="17"/>
      <c r="M677" s="116"/>
      <c r="N677" s="116"/>
      <c r="O677" s="116"/>
      <c r="P677" s="116"/>
      <c r="Q677" s="116"/>
      <c r="R677" s="44"/>
      <c r="S677" s="116"/>
      <c r="T677" s="44"/>
      <c r="U677" s="116"/>
      <c r="V677" s="240"/>
      <c r="W677" s="240"/>
      <c r="X677" s="44"/>
      <c r="Y677" s="116"/>
      <c r="Z677" s="116"/>
      <c r="AA677" s="44"/>
    </row>
    <row r="678" spans="1:27">
      <c r="A678" s="314" t="s">
        <v>3283</v>
      </c>
      <c r="B678" s="226"/>
      <c r="C678" s="44"/>
      <c r="D678" s="44"/>
      <c r="E678" s="252"/>
      <c r="F678" s="44"/>
      <c r="G678" s="44"/>
      <c r="H678" s="44"/>
      <c r="I678" s="44"/>
      <c r="J678" s="200"/>
      <c r="K678" s="17"/>
      <c r="L678" s="17"/>
      <c r="M678" s="116"/>
      <c r="N678" s="116"/>
      <c r="O678" s="116"/>
      <c r="P678" s="116"/>
      <c r="Q678" s="116"/>
      <c r="R678" s="44"/>
      <c r="S678" s="116"/>
      <c r="T678" s="44"/>
      <c r="U678" s="116"/>
      <c r="V678" s="240"/>
      <c r="W678" s="240"/>
      <c r="X678" s="44"/>
      <c r="Y678" s="116"/>
      <c r="Z678" s="116"/>
      <c r="AA678" s="44"/>
    </row>
    <row r="679" spans="1:27">
      <c r="A679" s="314" t="s">
        <v>3284</v>
      </c>
      <c r="B679" s="226"/>
      <c r="C679" s="44"/>
      <c r="D679" s="44"/>
      <c r="E679" s="252"/>
      <c r="F679" s="44"/>
      <c r="G679" s="44"/>
      <c r="H679" s="44"/>
      <c r="I679" s="44"/>
      <c r="J679" s="200"/>
      <c r="K679" s="17"/>
      <c r="L679" s="17"/>
      <c r="M679" s="116"/>
      <c r="N679" s="116"/>
      <c r="O679" s="116"/>
      <c r="P679" s="116"/>
      <c r="Q679" s="116"/>
      <c r="R679" s="253"/>
      <c r="S679" s="253"/>
      <c r="T679" s="44"/>
      <c r="U679" s="116"/>
      <c r="V679" s="240"/>
      <c r="W679" s="240"/>
      <c r="X679" s="44"/>
      <c r="Y679" s="116"/>
      <c r="Z679" s="116"/>
      <c r="AA679" s="274"/>
    </row>
    <row r="680" spans="1:27">
      <c r="A680" s="314" t="s">
        <v>3285</v>
      </c>
      <c r="B680" s="225"/>
      <c r="C680" s="214"/>
      <c r="D680" s="207"/>
      <c r="E680" s="215"/>
      <c r="F680" s="214"/>
      <c r="G680" s="214"/>
      <c r="H680" s="214"/>
      <c r="I680" s="214"/>
      <c r="J680" s="269"/>
      <c r="K680" s="270"/>
      <c r="L680" s="270"/>
      <c r="M680" s="221"/>
      <c r="N680" s="221"/>
      <c r="O680" s="116"/>
      <c r="P680" s="221"/>
      <c r="Q680" s="275"/>
      <c r="R680" s="214"/>
      <c r="S680" s="214"/>
      <c r="T680" s="214"/>
      <c r="U680" s="221"/>
      <c r="V680" s="271"/>
      <c r="W680" s="271"/>
      <c r="X680" s="214"/>
      <c r="Y680" s="221"/>
      <c r="Z680" s="276"/>
      <c r="AA680" s="214"/>
    </row>
    <row r="681" spans="1:27">
      <c r="A681" s="314" t="s">
        <v>3286</v>
      </c>
      <c r="B681" s="225"/>
      <c r="C681" s="214"/>
      <c r="D681" s="44"/>
      <c r="E681" s="252"/>
      <c r="F681" s="44"/>
      <c r="G681" s="44"/>
      <c r="H681" s="214"/>
      <c r="I681" s="44"/>
      <c r="J681" s="200"/>
      <c r="K681" s="17"/>
      <c r="L681" s="17"/>
      <c r="M681" s="116"/>
      <c r="N681" s="116"/>
      <c r="O681" s="116"/>
      <c r="P681" s="116"/>
      <c r="Q681" s="116"/>
      <c r="R681" s="44"/>
      <c r="S681" s="116"/>
      <c r="T681" s="44"/>
      <c r="U681" s="116"/>
      <c r="V681" s="240"/>
      <c r="W681" s="240"/>
      <c r="X681" s="214"/>
      <c r="Y681" s="116"/>
      <c r="Z681" s="116"/>
      <c r="AA681" s="44"/>
    </row>
    <row r="682" spans="1:27">
      <c r="A682" s="314" t="s">
        <v>3287</v>
      </c>
      <c r="B682" s="225"/>
      <c r="C682" s="214"/>
      <c r="D682" s="44"/>
      <c r="E682" s="252"/>
      <c r="F682" s="44"/>
      <c r="G682" s="44"/>
      <c r="H682" s="214"/>
      <c r="I682" s="44"/>
      <c r="J682" s="200"/>
      <c r="K682" s="17"/>
      <c r="L682" s="17"/>
      <c r="M682" s="116"/>
      <c r="N682" s="116"/>
      <c r="O682" s="116"/>
      <c r="P682" s="116"/>
      <c r="Q682" s="256"/>
      <c r="R682" s="44"/>
      <c r="S682" s="116"/>
      <c r="T682" s="44"/>
      <c r="U682" s="116"/>
      <c r="V682" s="240"/>
      <c r="W682" s="240"/>
      <c r="X682" s="214"/>
      <c r="Y682" s="116"/>
      <c r="Z682" s="256"/>
      <c r="AA682" s="44"/>
    </row>
    <row r="683" spans="1:27">
      <c r="A683" s="314" t="s">
        <v>3288</v>
      </c>
      <c r="B683" s="225"/>
      <c r="C683" s="214"/>
      <c r="D683" s="44"/>
      <c r="E683" s="252"/>
      <c r="F683" s="44"/>
      <c r="G683" s="44"/>
      <c r="H683" s="214"/>
      <c r="I683" s="44"/>
      <c r="J683" s="200"/>
      <c r="K683" s="17"/>
      <c r="L683" s="17"/>
      <c r="M683" s="116"/>
      <c r="N683" s="116"/>
      <c r="O683" s="116"/>
      <c r="P683" s="116"/>
      <c r="Q683" s="256"/>
      <c r="R683" s="44"/>
      <c r="S683" s="44"/>
      <c r="T683" s="44"/>
      <c r="U683" s="116"/>
      <c r="V683" s="240"/>
      <c r="W683" s="240"/>
      <c r="X683" s="214"/>
      <c r="Y683" s="116"/>
      <c r="Z683" s="256"/>
      <c r="AA683" s="44"/>
    </row>
    <row r="684" spans="1:27">
      <c r="A684" s="314" t="s">
        <v>3289</v>
      </c>
      <c r="B684" s="225"/>
      <c r="C684" s="214"/>
      <c r="D684" s="44"/>
      <c r="E684" s="252"/>
      <c r="F684" s="44"/>
      <c r="G684" s="44"/>
      <c r="H684" s="214"/>
      <c r="I684" s="44"/>
      <c r="J684" s="200"/>
      <c r="K684" s="17"/>
      <c r="L684" s="17"/>
      <c r="M684" s="116"/>
      <c r="N684" s="116"/>
      <c r="O684" s="116"/>
      <c r="P684" s="116"/>
      <c r="Q684" s="256"/>
      <c r="R684" s="44"/>
      <c r="S684" s="44"/>
      <c r="T684" s="44"/>
      <c r="U684" s="116"/>
      <c r="V684" s="240"/>
      <c r="W684" s="240"/>
      <c r="X684" s="214"/>
      <c r="Y684" s="116"/>
      <c r="Z684" s="256"/>
      <c r="AA684" s="44"/>
    </row>
    <row r="685" spans="1:27">
      <c r="A685" s="314" t="s">
        <v>3290</v>
      </c>
      <c r="B685" s="225"/>
      <c r="C685" s="214"/>
      <c r="D685" s="44"/>
      <c r="E685" s="252"/>
      <c r="F685" s="44"/>
      <c r="G685" s="44"/>
      <c r="H685" s="214"/>
      <c r="I685" s="44"/>
      <c r="J685" s="200"/>
      <c r="K685" s="17"/>
      <c r="L685" s="17"/>
      <c r="M685" s="116"/>
      <c r="N685" s="116"/>
      <c r="O685" s="116"/>
      <c r="P685" s="116"/>
      <c r="Q685" s="256"/>
      <c r="R685" s="44"/>
      <c r="S685" s="44"/>
      <c r="T685" s="44"/>
      <c r="U685" s="116"/>
      <c r="V685" s="240"/>
      <c r="W685" s="240"/>
      <c r="X685" s="214"/>
      <c r="Y685" s="116"/>
      <c r="Z685" s="256"/>
      <c r="AA685" s="44"/>
    </row>
    <row r="686" spans="1:27">
      <c r="A686" s="314" t="s">
        <v>3291</v>
      </c>
      <c r="B686" s="226"/>
      <c r="C686" s="44"/>
      <c r="D686" s="207"/>
      <c r="E686" s="117"/>
      <c r="F686" s="44"/>
      <c r="G686" s="44"/>
      <c r="H686" s="44"/>
      <c r="I686" s="44"/>
      <c r="J686" s="200"/>
      <c r="K686" s="17"/>
      <c r="L686" s="17"/>
      <c r="M686" s="116"/>
      <c r="N686" s="116"/>
      <c r="O686" s="116"/>
      <c r="P686" s="116"/>
      <c r="Q686" s="256"/>
      <c r="R686" s="44"/>
      <c r="S686" s="44"/>
      <c r="T686" s="44"/>
      <c r="U686" s="116"/>
      <c r="V686" s="240"/>
      <c r="W686" s="240"/>
      <c r="X686" s="44"/>
      <c r="Y686" s="116"/>
      <c r="Z686" s="256"/>
      <c r="AA686" s="44"/>
    </row>
    <row r="687" spans="1:27">
      <c r="A687" s="314" t="s">
        <v>3292</v>
      </c>
      <c r="B687" s="226"/>
      <c r="C687" s="44"/>
      <c r="D687" s="207"/>
      <c r="E687" s="277"/>
      <c r="F687" s="277"/>
      <c r="G687" s="278"/>
      <c r="H687" s="44"/>
      <c r="I687" s="277"/>
      <c r="J687" s="279"/>
      <c r="K687" s="279"/>
      <c r="L687" s="279"/>
      <c r="M687" s="280"/>
      <c r="N687" s="277"/>
      <c r="O687" s="116"/>
      <c r="P687" s="44"/>
      <c r="Q687" s="256"/>
      <c r="R687" s="44"/>
      <c r="S687" s="277"/>
      <c r="T687" s="44"/>
      <c r="U687" s="116"/>
      <c r="V687" s="240"/>
      <c r="W687" s="240"/>
      <c r="X687" s="44"/>
      <c r="Y687" s="277"/>
      <c r="Z687" s="256"/>
      <c r="AA687" s="44"/>
    </row>
    <row r="688" spans="1:27">
      <c r="A688" s="314" t="s">
        <v>3293</v>
      </c>
      <c r="B688" s="226"/>
      <c r="C688" s="44"/>
      <c r="D688" s="44"/>
      <c r="E688" s="277"/>
      <c r="F688" s="44"/>
      <c r="G688" s="44"/>
      <c r="H688" s="44"/>
      <c r="I688" s="44"/>
      <c r="J688" s="200"/>
      <c r="K688" s="17"/>
      <c r="L688" s="17"/>
      <c r="M688" s="280"/>
      <c r="N688" s="277"/>
      <c r="O688" s="116"/>
      <c r="P688" s="281"/>
      <c r="Q688" s="277"/>
      <c r="R688" s="277"/>
      <c r="S688" s="277"/>
      <c r="T688" s="278"/>
      <c r="U688" s="277"/>
      <c r="V688" s="278"/>
      <c r="W688" s="278"/>
      <c r="X688" s="277"/>
      <c r="Y688" s="280"/>
      <c r="Z688" s="277"/>
      <c r="AA688" s="282"/>
    </row>
    <row r="689" spans="1:27">
      <c r="A689" s="314" t="s">
        <v>3294</v>
      </c>
      <c r="B689" s="226"/>
      <c r="C689" s="44"/>
      <c r="D689" s="207"/>
      <c r="E689" s="283"/>
      <c r="F689" s="283"/>
      <c r="G689" s="284"/>
      <c r="H689" s="214"/>
      <c r="I689" s="283"/>
      <c r="J689" s="285"/>
      <c r="K689" s="285"/>
      <c r="L689" s="285"/>
      <c r="M689" s="286"/>
      <c r="N689" s="286"/>
      <c r="O689" s="116"/>
      <c r="P689" s="281"/>
      <c r="Q689" s="283"/>
      <c r="R689" s="283"/>
      <c r="S689" s="214"/>
      <c r="T689" s="287"/>
      <c r="U689" s="284"/>
      <c r="V689" s="284"/>
      <c r="W689" s="287"/>
      <c r="X689" s="288"/>
      <c r="Y689" s="283"/>
      <c r="Z689" s="283"/>
      <c r="AA689" s="283"/>
    </row>
    <row r="690" spans="1:27">
      <c r="A690" s="314" t="s">
        <v>3295</v>
      </c>
      <c r="B690" s="226"/>
      <c r="C690" s="44"/>
      <c r="D690" s="44"/>
      <c r="E690" s="117"/>
      <c r="F690" s="44"/>
      <c r="G690" s="44"/>
      <c r="H690" s="44"/>
      <c r="I690" s="289"/>
      <c r="J690" s="200"/>
      <c r="K690" s="17"/>
      <c r="L690" s="17"/>
      <c r="M690" s="116"/>
      <c r="N690" s="116"/>
      <c r="O690" s="116"/>
      <c r="P690" s="116"/>
      <c r="Q690" s="256"/>
      <c r="R690" s="44"/>
      <c r="S690" s="44"/>
      <c r="T690" s="44"/>
      <c r="U690" s="116"/>
      <c r="V690" s="240"/>
      <c r="W690" s="240"/>
      <c r="X690" s="290"/>
      <c r="Y690" s="116"/>
      <c r="Z690" s="256"/>
      <c r="AA690" s="44"/>
    </row>
    <row r="691" spans="1:27">
      <c r="A691" s="314" t="s">
        <v>3296</v>
      </c>
      <c r="B691" s="226"/>
      <c r="C691" s="44"/>
      <c r="D691" s="44"/>
      <c r="E691" s="291"/>
      <c r="F691" s="292"/>
      <c r="G691" s="44"/>
      <c r="H691" s="44"/>
      <c r="I691" s="289"/>
      <c r="J691" s="200"/>
      <c r="K691" s="17"/>
      <c r="L691" s="17"/>
      <c r="M691" s="116"/>
      <c r="N691" s="116"/>
      <c r="O691" s="116"/>
      <c r="P691" s="116"/>
      <c r="Q691" s="256"/>
      <c r="R691" s="44"/>
      <c r="S691" s="44"/>
      <c r="T691" s="44"/>
      <c r="U691" s="116"/>
      <c r="V691" s="240"/>
      <c r="W691" s="240"/>
      <c r="X691" s="290"/>
      <c r="Y691" s="116"/>
      <c r="Z691" s="256"/>
      <c r="AA691" s="44"/>
    </row>
    <row r="692" spans="1:27">
      <c r="A692" s="314" t="s">
        <v>3297</v>
      </c>
      <c r="B692" s="226"/>
      <c r="C692" s="44"/>
      <c r="D692" s="44"/>
      <c r="E692" s="293"/>
      <c r="F692" s="292"/>
      <c r="G692" s="44"/>
      <c r="H692" s="44"/>
      <c r="I692" s="44"/>
      <c r="J692" s="200"/>
      <c r="K692" s="17"/>
      <c r="L692" s="17"/>
      <c r="M692" s="116"/>
      <c r="N692" s="116"/>
      <c r="O692" s="116"/>
      <c r="P692" s="116"/>
      <c r="Q692" s="289"/>
      <c r="R692" s="289"/>
      <c r="S692" s="289"/>
      <c r="T692" s="44"/>
      <c r="U692" s="116"/>
      <c r="V692" s="240"/>
      <c r="W692" s="240"/>
      <c r="X692" s="290"/>
      <c r="Y692" s="116"/>
      <c r="Z692" s="289"/>
      <c r="AA692" s="289"/>
    </row>
    <row r="693" spans="1:27">
      <c r="A693" s="314" t="s">
        <v>3298</v>
      </c>
      <c r="B693" s="226"/>
      <c r="C693" s="44"/>
      <c r="D693" s="294"/>
      <c r="E693" s="295"/>
      <c r="F693" s="44"/>
      <c r="G693" s="44"/>
      <c r="H693" s="44"/>
      <c r="I693" s="44"/>
      <c r="J693" s="200"/>
      <c r="K693" s="17"/>
      <c r="L693" s="17"/>
      <c r="M693" s="116"/>
      <c r="N693" s="116"/>
      <c r="O693" s="116"/>
      <c r="P693" s="116"/>
      <c r="Q693" s="256"/>
      <c r="R693" s="44"/>
      <c r="S693" s="289"/>
      <c r="T693" s="44"/>
      <c r="U693" s="116"/>
      <c r="V693" s="240"/>
      <c r="W693" s="240"/>
      <c r="X693" s="290"/>
      <c r="Y693" s="116"/>
      <c r="Z693" s="256"/>
      <c r="AA693" s="44"/>
    </row>
    <row r="694" spans="1:27">
      <c r="A694" s="314" t="s">
        <v>3299</v>
      </c>
      <c r="B694" s="226"/>
      <c r="C694" s="44"/>
      <c r="D694" s="44"/>
      <c r="E694" s="295"/>
      <c r="F694" s="44"/>
      <c r="G694" s="44"/>
      <c r="H694" s="44"/>
      <c r="I694" s="44"/>
      <c r="J694" s="200"/>
      <c r="K694" s="17"/>
      <c r="L694" s="17"/>
      <c r="M694" s="116"/>
      <c r="N694" s="116"/>
      <c r="O694" s="116"/>
      <c r="P694" s="116"/>
      <c r="Q694" s="256"/>
      <c r="R694" s="44"/>
      <c r="S694" s="44"/>
      <c r="T694" s="44"/>
      <c r="U694" s="116"/>
      <c r="V694" s="240"/>
      <c r="W694" s="240"/>
      <c r="X694" s="290"/>
      <c r="Y694" s="116"/>
      <c r="Z694" s="256"/>
      <c r="AA694" s="44"/>
    </row>
    <row r="695" spans="1:27">
      <c r="A695" s="314" t="s">
        <v>3300</v>
      </c>
      <c r="B695" s="226"/>
      <c r="C695" s="44"/>
      <c r="D695" s="44"/>
      <c r="E695" s="295"/>
      <c r="F695" s="44"/>
      <c r="G695" s="44"/>
      <c r="H695" s="44"/>
      <c r="I695" s="44"/>
      <c r="J695" s="200"/>
      <c r="K695" s="17"/>
      <c r="L695" s="17"/>
      <c r="M695" s="116"/>
      <c r="N695" s="116"/>
      <c r="O695" s="116"/>
      <c r="P695" s="116"/>
      <c r="Q695" s="256"/>
      <c r="R695" s="44"/>
      <c r="S695" s="44"/>
      <c r="T695" s="44"/>
      <c r="U695" s="116"/>
      <c r="V695" s="240"/>
      <c r="W695" s="240"/>
      <c r="X695" s="290"/>
      <c r="Y695" s="116"/>
      <c r="Z695" s="256"/>
      <c r="AA695" s="44"/>
    </row>
    <row r="696" spans="1:27">
      <c r="A696" s="314" t="s">
        <v>3301</v>
      </c>
      <c r="B696" s="226"/>
      <c r="C696" s="44"/>
      <c r="D696" s="44"/>
      <c r="E696" s="295"/>
      <c r="F696" s="44"/>
      <c r="G696" s="44"/>
      <c r="H696" s="44"/>
      <c r="I696" s="44"/>
      <c r="J696" s="200"/>
      <c r="K696" s="17"/>
      <c r="L696" s="17"/>
      <c r="M696" s="116"/>
      <c r="N696" s="116"/>
      <c r="O696" s="116"/>
      <c r="P696" s="116"/>
      <c r="Q696" s="256"/>
      <c r="R696" s="44"/>
      <c r="S696" s="44"/>
      <c r="T696" s="44"/>
      <c r="U696" s="116"/>
      <c r="V696" s="240"/>
      <c r="W696" s="240"/>
      <c r="X696" s="290"/>
      <c r="Y696" s="116"/>
      <c r="Z696" s="256"/>
      <c r="AA696" s="44"/>
    </row>
    <row r="697" spans="1:27">
      <c r="A697" s="314" t="s">
        <v>3302</v>
      </c>
      <c r="B697" s="226"/>
      <c r="C697" s="44"/>
      <c r="D697" s="44"/>
      <c r="E697" s="295"/>
      <c r="F697" s="44"/>
      <c r="G697" s="44"/>
      <c r="H697" s="44"/>
      <c r="I697" s="44"/>
      <c r="J697" s="200"/>
      <c r="K697" s="17"/>
      <c r="L697" s="17"/>
      <c r="M697" s="116"/>
      <c r="N697" s="116"/>
      <c r="O697" s="116"/>
      <c r="P697" s="116"/>
      <c r="Q697" s="256"/>
      <c r="R697" s="44"/>
      <c r="S697" s="44"/>
      <c r="T697" s="44"/>
      <c r="U697" s="116"/>
      <c r="V697" s="240"/>
      <c r="W697" s="240"/>
      <c r="X697" s="290"/>
      <c r="Y697" s="116"/>
      <c r="Z697" s="256"/>
      <c r="AA697" s="44"/>
    </row>
    <row r="698" spans="1:27">
      <c r="A698" s="314" t="s">
        <v>3303</v>
      </c>
      <c r="B698" s="226"/>
      <c r="C698" s="44"/>
      <c r="D698" s="207"/>
      <c r="E698" s="295"/>
      <c r="F698" s="44"/>
      <c r="G698" s="44"/>
      <c r="H698" s="44"/>
      <c r="I698" s="44"/>
      <c r="J698" s="200"/>
      <c r="K698" s="17"/>
      <c r="L698" s="17"/>
      <c r="M698" s="116"/>
      <c r="N698" s="116"/>
      <c r="O698" s="116"/>
      <c r="P698" s="116"/>
      <c r="Q698" s="256"/>
      <c r="R698" s="44"/>
      <c r="S698" s="44"/>
      <c r="T698" s="44"/>
      <c r="U698" s="116"/>
      <c r="V698" s="240"/>
      <c r="W698" s="240"/>
      <c r="X698" s="290"/>
      <c r="Y698" s="116"/>
      <c r="Z698" s="256"/>
      <c r="AA698" s="44"/>
    </row>
    <row r="699" spans="1:27">
      <c r="A699" s="314" t="s">
        <v>3304</v>
      </c>
      <c r="B699" s="226"/>
      <c r="C699" s="44"/>
      <c r="D699" s="207"/>
      <c r="E699" s="295"/>
      <c r="F699" s="44"/>
      <c r="G699" s="44"/>
      <c r="H699" s="44"/>
      <c r="I699" s="44"/>
      <c r="J699" s="200"/>
      <c r="K699" s="17"/>
      <c r="L699" s="17"/>
      <c r="M699" s="116"/>
      <c r="N699" s="116"/>
      <c r="O699" s="116"/>
      <c r="P699" s="116"/>
      <c r="Q699" s="289"/>
      <c r="R699" s="289"/>
      <c r="S699" s="289"/>
      <c r="T699" s="44"/>
      <c r="U699" s="116"/>
      <c r="V699" s="240"/>
      <c r="W699" s="240"/>
      <c r="X699" s="290"/>
      <c r="Y699" s="116"/>
      <c r="Z699" s="289"/>
      <c r="AA699" s="289"/>
    </row>
    <row r="700" spans="1:27">
      <c r="A700" s="314" t="s">
        <v>3305</v>
      </c>
      <c r="B700" s="226"/>
      <c r="C700" s="44"/>
      <c r="D700" s="294"/>
      <c r="E700" s="295"/>
      <c r="F700" s="44"/>
      <c r="G700" s="44"/>
      <c r="H700" s="44"/>
      <c r="I700" s="44"/>
      <c r="J700" s="200"/>
      <c r="K700" s="17"/>
      <c r="L700" s="17"/>
      <c r="M700" s="116"/>
      <c r="N700" s="116"/>
      <c r="O700" s="116"/>
      <c r="P700" s="116"/>
      <c r="Q700" s="256"/>
      <c r="R700" s="44"/>
      <c r="S700" s="116"/>
      <c r="T700" s="44"/>
      <c r="U700" s="116"/>
      <c r="V700" s="240"/>
      <c r="W700" s="240"/>
      <c r="X700" s="290"/>
      <c r="Y700" s="116"/>
      <c r="Z700" s="256"/>
      <c r="AA700" s="44"/>
    </row>
    <row r="701" spans="1:27">
      <c r="A701" s="314" t="s">
        <v>3306</v>
      </c>
      <c r="B701" s="226"/>
      <c r="C701" s="44"/>
      <c r="D701" s="207"/>
      <c r="E701" s="295"/>
      <c r="F701" s="44"/>
      <c r="G701" s="44"/>
      <c r="H701" s="44"/>
      <c r="I701" s="44"/>
      <c r="J701" s="200"/>
      <c r="K701" s="17"/>
      <c r="L701" s="17"/>
      <c r="M701" s="116"/>
      <c r="N701" s="116"/>
      <c r="O701" s="116"/>
      <c r="P701" s="116"/>
      <c r="Q701" s="256"/>
      <c r="R701" s="44"/>
      <c r="S701" s="44"/>
      <c r="T701" s="44"/>
      <c r="U701" s="116"/>
      <c r="V701" s="240"/>
      <c r="W701" s="240"/>
      <c r="X701" s="290"/>
      <c r="Y701" s="116"/>
      <c r="Z701" s="256"/>
      <c r="AA701" s="44"/>
    </row>
    <row r="702" spans="1:27">
      <c r="A702" s="314" t="s">
        <v>3307</v>
      </c>
      <c r="B702" s="226"/>
      <c r="C702" s="44"/>
      <c r="D702" s="207"/>
      <c r="E702" s="222"/>
      <c r="F702" s="44"/>
      <c r="G702" s="44"/>
      <c r="H702" s="44"/>
      <c r="I702" s="44"/>
      <c r="J702" s="200"/>
      <c r="K702" s="17"/>
      <c r="L702" s="17"/>
      <c r="M702" s="116"/>
      <c r="N702" s="116"/>
      <c r="O702" s="116"/>
      <c r="P702" s="116"/>
      <c r="Q702" s="256"/>
      <c r="R702" s="44"/>
      <c r="S702" s="44"/>
      <c r="T702" s="44"/>
      <c r="U702" s="116"/>
      <c r="V702" s="240"/>
      <c r="W702" s="240"/>
      <c r="X702" s="290"/>
      <c r="Y702" s="116"/>
      <c r="Z702" s="256"/>
      <c r="AA702" s="44"/>
    </row>
    <row r="703" spans="1:27">
      <c r="A703" s="314" t="s">
        <v>3308</v>
      </c>
      <c r="B703" s="226"/>
      <c r="C703" s="44"/>
      <c r="D703" s="44"/>
      <c r="E703" s="295"/>
      <c r="F703" s="44"/>
      <c r="G703" s="44"/>
      <c r="H703" s="44"/>
      <c r="I703" s="289"/>
      <c r="J703" s="296"/>
      <c r="K703" s="296"/>
      <c r="L703" s="296"/>
      <c r="M703" s="116"/>
      <c r="N703" s="116"/>
      <c r="O703" s="116"/>
      <c r="P703" s="116"/>
      <c r="Q703" s="289"/>
      <c r="R703" s="289"/>
      <c r="S703" s="289"/>
      <c r="T703" s="44"/>
      <c r="U703" s="116"/>
      <c r="V703" s="240"/>
      <c r="W703" s="240"/>
      <c r="X703" s="290"/>
      <c r="Y703" s="116"/>
      <c r="Z703" s="289"/>
      <c r="AA703" s="289"/>
    </row>
    <row r="704" spans="1:27">
      <c r="A704" s="314" t="s">
        <v>3309</v>
      </c>
      <c r="B704" s="226"/>
      <c r="C704" s="44"/>
      <c r="D704" s="44"/>
      <c r="E704" s="295"/>
      <c r="F704" s="44"/>
      <c r="G704" s="44"/>
      <c r="H704" s="44"/>
      <c r="I704" s="44"/>
      <c r="J704" s="200"/>
      <c r="K704" s="17"/>
      <c r="L704" s="17"/>
      <c r="M704" s="116"/>
      <c r="N704" s="116"/>
      <c r="O704" s="116"/>
      <c r="P704" s="116"/>
      <c r="Q704" s="289"/>
      <c r="R704" s="289"/>
      <c r="S704" s="289"/>
      <c r="T704" s="44"/>
      <c r="U704" s="116"/>
      <c r="V704" s="240"/>
      <c r="W704" s="240"/>
      <c r="X704" s="290"/>
      <c r="Y704" s="116"/>
      <c r="Z704" s="289"/>
      <c r="AA704" s="289"/>
    </row>
    <row r="705" spans="1:27">
      <c r="A705" s="314" t="s">
        <v>3310</v>
      </c>
      <c r="B705" s="226"/>
      <c r="C705" s="44"/>
      <c r="D705" s="44"/>
      <c r="E705" s="295"/>
      <c r="F705" s="289"/>
      <c r="G705" s="297"/>
      <c r="H705" s="44"/>
      <c r="I705" s="289"/>
      <c r="J705" s="296"/>
      <c r="K705" s="296"/>
      <c r="L705" s="296"/>
      <c r="M705" s="116"/>
      <c r="N705" s="298"/>
      <c r="O705" s="116"/>
      <c r="P705" s="116"/>
      <c r="Q705" s="289"/>
      <c r="R705" s="289"/>
      <c r="S705" s="289"/>
      <c r="T705" s="297"/>
      <c r="U705" s="289"/>
      <c r="V705" s="297"/>
      <c r="W705" s="297"/>
      <c r="X705" s="290"/>
      <c r="Y705" s="298"/>
      <c r="Z705" s="289"/>
      <c r="AA705" s="289"/>
    </row>
    <row r="706" spans="1:27">
      <c r="A706" s="314" t="s">
        <v>3311</v>
      </c>
      <c r="B706" s="226"/>
      <c r="C706" s="44"/>
      <c r="D706" s="44"/>
      <c r="E706" s="295"/>
      <c r="F706" s="44"/>
      <c r="G706" s="44"/>
      <c r="H706" s="44"/>
      <c r="I706" s="289"/>
      <c r="J706" s="296"/>
      <c r="K706" s="296"/>
      <c r="L706" s="296"/>
      <c r="M706" s="116"/>
      <c r="N706" s="116"/>
      <c r="O706" s="116"/>
      <c r="P706" s="116"/>
      <c r="Q706" s="289"/>
      <c r="R706" s="289"/>
      <c r="S706" s="289"/>
      <c r="T706" s="44"/>
      <c r="U706" s="116"/>
      <c r="V706" s="297"/>
      <c r="W706" s="297"/>
      <c r="X706" s="290"/>
      <c r="Y706" s="116"/>
      <c r="Z706" s="289"/>
      <c r="AA706" s="289"/>
    </row>
    <row r="707" spans="1:27">
      <c r="A707" s="314" t="s">
        <v>3312</v>
      </c>
      <c r="B707" s="226"/>
      <c r="C707" s="44"/>
      <c r="D707" s="44"/>
      <c r="E707" s="295"/>
      <c r="F707" s="44"/>
      <c r="G707" s="44"/>
      <c r="H707" s="44"/>
      <c r="I707" s="289"/>
      <c r="J707" s="296"/>
      <c r="K707" s="296"/>
      <c r="L707" s="296"/>
      <c r="M707" s="116"/>
      <c r="N707" s="116"/>
      <c r="O707" s="116"/>
      <c r="P707" s="116"/>
      <c r="Q707" s="256"/>
      <c r="R707" s="44"/>
      <c r="S707" s="44"/>
      <c r="T707" s="44"/>
      <c r="U707" s="116"/>
      <c r="V707" s="240"/>
      <c r="W707" s="240"/>
      <c r="X707" s="290"/>
      <c r="Y707" s="116"/>
      <c r="Z707" s="256"/>
      <c r="AA707" s="44"/>
    </row>
    <row r="708" spans="1:27">
      <c r="A708" s="314" t="s">
        <v>3313</v>
      </c>
      <c r="B708" s="226"/>
      <c r="C708" s="44"/>
      <c r="D708" s="44"/>
      <c r="E708" s="295"/>
      <c r="F708" s="44"/>
      <c r="G708" s="44"/>
      <c r="H708" s="44"/>
      <c r="I708" s="289"/>
      <c r="J708" s="296"/>
      <c r="K708" s="296"/>
      <c r="L708" s="296"/>
      <c r="M708" s="116"/>
      <c r="N708" s="116"/>
      <c r="O708" s="116"/>
      <c r="P708" s="116"/>
      <c r="Q708" s="256"/>
      <c r="R708" s="44"/>
      <c r="S708" s="44"/>
      <c r="T708" s="44"/>
      <c r="U708" s="116"/>
      <c r="V708" s="240"/>
      <c r="W708" s="240"/>
      <c r="X708" s="290"/>
      <c r="Y708" s="116"/>
      <c r="Z708" s="256"/>
      <c r="AA708" s="44"/>
    </row>
    <row r="709" spans="1:27">
      <c r="A709" s="314" t="s">
        <v>3314</v>
      </c>
      <c r="B709" s="226"/>
      <c r="C709" s="44"/>
      <c r="D709" s="44"/>
      <c r="E709" s="295"/>
      <c r="F709" s="44"/>
      <c r="G709" s="44"/>
      <c r="H709" s="44"/>
      <c r="I709" s="289"/>
      <c r="J709" s="296"/>
      <c r="K709" s="296"/>
      <c r="L709" s="296"/>
      <c r="M709" s="116"/>
      <c r="N709" s="116"/>
      <c r="O709" s="116"/>
      <c r="P709" s="116"/>
      <c r="Q709" s="256"/>
      <c r="R709" s="44"/>
      <c r="S709" s="44"/>
      <c r="T709" s="44"/>
      <c r="U709" s="116"/>
      <c r="V709" s="240"/>
      <c r="W709" s="240"/>
      <c r="X709" s="290"/>
      <c r="Y709" s="116"/>
      <c r="Z709" s="256"/>
      <c r="AA709" s="44"/>
    </row>
    <row r="710" spans="1:27">
      <c r="A710" s="314" t="s">
        <v>3315</v>
      </c>
      <c r="B710" s="226"/>
      <c r="C710" s="44"/>
      <c r="D710" s="44"/>
      <c r="E710" s="295"/>
      <c r="F710" s="44"/>
      <c r="G710" s="297"/>
      <c r="H710" s="44"/>
      <c r="I710" s="289"/>
      <c r="J710" s="296"/>
      <c r="K710" s="296"/>
      <c r="L710" s="296"/>
      <c r="M710" s="116"/>
      <c r="N710" s="116"/>
      <c r="O710" s="116"/>
      <c r="P710" s="116"/>
      <c r="Q710" s="256"/>
      <c r="R710" s="44"/>
      <c r="S710" s="44"/>
      <c r="T710" s="44"/>
      <c r="U710" s="116"/>
      <c r="V710" s="240"/>
      <c r="W710" s="240"/>
      <c r="X710" s="290"/>
      <c r="Y710" s="116"/>
      <c r="Z710" s="256"/>
      <c r="AA710" s="44"/>
    </row>
    <row r="711" spans="1:27">
      <c r="A711" s="314" t="s">
        <v>3316</v>
      </c>
      <c r="B711" s="226"/>
      <c r="C711" s="44"/>
      <c r="D711" s="44"/>
      <c r="E711" s="295"/>
      <c r="F711" s="44"/>
      <c r="G711" s="44"/>
      <c r="H711" s="44"/>
      <c r="I711" s="289"/>
      <c r="J711" s="296"/>
      <c r="K711" s="296"/>
      <c r="L711" s="296"/>
      <c r="M711" s="116"/>
      <c r="N711" s="116"/>
      <c r="O711" s="116"/>
      <c r="P711" s="116"/>
      <c r="Q711" s="256"/>
      <c r="R711" s="44"/>
      <c r="S711" s="44"/>
      <c r="T711" s="44"/>
      <c r="U711" s="116"/>
      <c r="V711" s="240"/>
      <c r="W711" s="240"/>
      <c r="X711" s="290"/>
      <c r="Y711" s="116"/>
      <c r="Z711" s="256"/>
      <c r="AA711" s="44"/>
    </row>
    <row r="712" spans="1:27">
      <c r="A712" s="314" t="s">
        <v>3317</v>
      </c>
      <c r="B712" s="226"/>
      <c r="C712" s="44"/>
      <c r="D712" s="44"/>
      <c r="E712" s="295"/>
      <c r="F712" s="44"/>
      <c r="G712" s="44"/>
      <c r="H712" s="44"/>
      <c r="I712" s="289"/>
      <c r="J712" s="296"/>
      <c r="K712" s="296"/>
      <c r="L712" s="296"/>
      <c r="M712" s="116"/>
      <c r="N712" s="116"/>
      <c r="O712" s="116"/>
      <c r="P712" s="116"/>
      <c r="Q712" s="256"/>
      <c r="R712" s="44"/>
      <c r="S712" s="116"/>
      <c r="T712" s="44"/>
      <c r="U712" s="116"/>
      <c r="V712" s="240"/>
      <c r="W712" s="240"/>
      <c r="X712" s="290"/>
      <c r="Y712" s="116"/>
      <c r="Z712" s="256"/>
      <c r="AA712" s="44"/>
    </row>
    <row r="713" spans="1:27">
      <c r="A713" s="314" t="s">
        <v>3318</v>
      </c>
      <c r="B713" s="226"/>
      <c r="C713" s="44"/>
      <c r="D713" s="207"/>
      <c r="E713" s="295"/>
      <c r="F713" s="44"/>
      <c r="G713" s="44"/>
      <c r="H713" s="44"/>
      <c r="I713" s="289"/>
      <c r="J713" s="296"/>
      <c r="K713" s="296"/>
      <c r="L713" s="296"/>
      <c r="M713" s="116"/>
      <c r="N713" s="116"/>
      <c r="O713" s="116"/>
      <c r="P713" s="116"/>
      <c r="Q713" s="256"/>
      <c r="R713" s="44"/>
      <c r="S713" s="44"/>
      <c r="T713" s="44"/>
      <c r="U713" s="116"/>
      <c r="V713" s="240"/>
      <c r="W713" s="240"/>
      <c r="X713" s="290"/>
      <c r="Y713" s="116"/>
      <c r="Z713" s="256"/>
      <c r="AA713" s="44"/>
    </row>
    <row r="714" spans="1:27">
      <c r="A714" s="314" t="s">
        <v>3319</v>
      </c>
      <c r="B714" s="226"/>
      <c r="C714" s="44"/>
      <c r="D714" s="207"/>
      <c r="E714" s="295"/>
      <c r="F714" s="44"/>
      <c r="G714" s="297"/>
      <c r="H714" s="44"/>
      <c r="I714" s="289"/>
      <c r="J714" s="296"/>
      <c r="K714" s="296"/>
      <c r="L714" s="296"/>
      <c r="M714" s="116"/>
      <c r="N714" s="116"/>
      <c r="O714" s="116"/>
      <c r="P714" s="116"/>
      <c r="Q714" s="256"/>
      <c r="R714" s="44"/>
      <c r="S714" s="44"/>
      <c r="T714" s="44"/>
      <c r="U714" s="116"/>
      <c r="V714" s="240"/>
      <c r="W714" s="240"/>
      <c r="X714" s="290"/>
      <c r="Y714" s="116"/>
      <c r="Z714" s="256"/>
      <c r="AA714" s="44"/>
    </row>
    <row r="715" spans="1:27">
      <c r="A715" s="314" t="s">
        <v>3320</v>
      </c>
      <c r="B715" s="226"/>
      <c r="C715" s="44"/>
      <c r="D715" s="44"/>
      <c r="E715" s="295"/>
      <c r="F715" s="289"/>
      <c r="G715" s="297"/>
      <c r="H715" s="44"/>
      <c r="I715" s="289"/>
      <c r="J715" s="296"/>
      <c r="K715" s="296"/>
      <c r="L715" s="296"/>
      <c r="M715" s="116"/>
      <c r="N715" s="116"/>
      <c r="O715" s="116"/>
      <c r="P715" s="116"/>
      <c r="Q715" s="256"/>
      <c r="R715" s="44"/>
      <c r="S715" s="44"/>
      <c r="T715" s="44"/>
      <c r="U715" s="116"/>
      <c r="V715" s="240"/>
      <c r="W715" s="240"/>
      <c r="X715" s="290"/>
      <c r="Y715" s="116"/>
      <c r="Z715" s="256"/>
      <c r="AA715" s="44"/>
    </row>
    <row r="716" spans="1:27">
      <c r="A716" s="314" t="s">
        <v>3321</v>
      </c>
      <c r="B716" s="226"/>
      <c r="C716" s="44"/>
      <c r="D716" s="294"/>
      <c r="E716" s="295"/>
      <c r="F716" s="289"/>
      <c r="G716" s="297"/>
      <c r="H716" s="44"/>
      <c r="I716" s="289"/>
      <c r="J716" s="296"/>
      <c r="K716" s="296"/>
      <c r="L716" s="296"/>
      <c r="M716" s="116"/>
      <c r="N716" s="116"/>
      <c r="O716" s="116"/>
      <c r="P716" s="116"/>
      <c r="Q716" s="256"/>
      <c r="R716" s="44"/>
      <c r="S716" s="289"/>
      <c r="T716" s="44"/>
      <c r="U716" s="116"/>
      <c r="V716" s="240"/>
      <c r="W716" s="240"/>
      <c r="X716" s="290"/>
      <c r="Y716" s="116"/>
      <c r="Z716" s="256"/>
      <c r="AA716" s="44"/>
    </row>
    <row r="717" spans="1:27">
      <c r="A717" s="314" t="s">
        <v>3322</v>
      </c>
      <c r="B717" s="226"/>
      <c r="C717" s="44"/>
      <c r="D717" s="294"/>
      <c r="E717" s="295"/>
      <c r="F717" s="289"/>
      <c r="G717" s="297"/>
      <c r="H717" s="44"/>
      <c r="I717" s="289"/>
      <c r="J717" s="296"/>
      <c r="K717" s="296"/>
      <c r="L717" s="296"/>
      <c r="M717" s="298"/>
      <c r="N717" s="289"/>
      <c r="O717" s="116"/>
      <c r="P717" s="116"/>
      <c r="Q717" s="289"/>
      <c r="R717" s="289"/>
      <c r="S717" s="44"/>
      <c r="T717" s="44"/>
      <c r="U717" s="116"/>
      <c r="V717" s="240"/>
      <c r="W717" s="240"/>
      <c r="X717" s="290"/>
      <c r="Y717" s="289"/>
      <c r="Z717" s="289"/>
      <c r="AA717" s="289"/>
    </row>
    <row r="718" spans="1:27">
      <c r="A718" s="314" t="s">
        <v>3323</v>
      </c>
      <c r="B718" s="226"/>
      <c r="C718" s="44"/>
      <c r="D718" s="44"/>
      <c r="E718" s="295"/>
      <c r="F718" s="44"/>
      <c r="G718" s="44"/>
      <c r="H718" s="44"/>
      <c r="I718" s="44"/>
      <c r="J718" s="200"/>
      <c r="K718" s="17"/>
      <c r="L718" s="17"/>
      <c r="M718" s="116"/>
      <c r="N718" s="116"/>
      <c r="O718" s="116"/>
      <c r="P718" s="116"/>
      <c r="Q718" s="256"/>
      <c r="R718" s="44"/>
      <c r="S718" s="44"/>
      <c r="T718" s="44"/>
      <c r="U718" s="116"/>
      <c r="V718" s="240"/>
      <c r="W718" s="240"/>
      <c r="X718" s="290"/>
      <c r="Y718" s="116"/>
      <c r="Z718" s="256"/>
      <c r="AA718" s="44"/>
    </row>
    <row r="719" spans="1:27">
      <c r="A719" s="314" t="s">
        <v>3324</v>
      </c>
      <c r="B719" s="226"/>
      <c r="C719" s="44"/>
      <c r="D719" s="214"/>
      <c r="E719" s="299"/>
      <c r="F719" s="44"/>
      <c r="G719" s="44"/>
      <c r="H719" s="44"/>
      <c r="I719" s="44"/>
      <c r="J719" s="200"/>
      <c r="K719" s="17"/>
      <c r="L719" s="17"/>
      <c r="M719" s="116"/>
      <c r="N719" s="116"/>
      <c r="O719" s="116"/>
      <c r="P719" s="116"/>
      <c r="Q719" s="256"/>
      <c r="R719" s="44"/>
      <c r="S719" s="44"/>
      <c r="T719" s="44"/>
      <c r="U719" s="116"/>
      <c r="V719" s="240"/>
      <c r="W719" s="240"/>
      <c r="X719" s="290"/>
      <c r="Y719" s="116"/>
      <c r="Z719" s="256"/>
      <c r="AA719" s="44"/>
    </row>
    <row r="720" spans="1:27">
      <c r="A720" s="314" t="s">
        <v>3325</v>
      </c>
      <c r="B720" s="226"/>
      <c r="C720" s="44"/>
      <c r="D720" s="117"/>
      <c r="E720" s="117"/>
      <c r="F720" s="44"/>
      <c r="G720" s="44"/>
      <c r="H720" s="44"/>
      <c r="I720" s="44"/>
      <c r="J720" s="200"/>
      <c r="K720" s="17"/>
      <c r="L720" s="17"/>
      <c r="M720" s="116"/>
      <c r="N720" s="116"/>
      <c r="O720" s="116"/>
      <c r="P720" s="116"/>
      <c r="Q720" s="256"/>
      <c r="R720" s="44"/>
      <c r="S720" s="44"/>
      <c r="T720" s="44"/>
      <c r="U720" s="116"/>
      <c r="V720" s="240"/>
      <c r="W720" s="240"/>
      <c r="X720" s="290"/>
      <c r="Y720" s="116"/>
      <c r="Z720" s="256"/>
      <c r="AA720" s="44"/>
    </row>
    <row r="721" spans="1:27">
      <c r="A721" s="314" t="s">
        <v>3326</v>
      </c>
      <c r="B721" s="473"/>
      <c r="C721" s="308"/>
      <c r="D721" s="308"/>
      <c r="E721" s="308"/>
      <c r="F721" s="308"/>
      <c r="G721" s="308"/>
      <c r="H721" s="308"/>
      <c r="I721" s="308"/>
      <c r="J721" s="44"/>
      <c r="K721" s="117"/>
      <c r="L721" s="117"/>
      <c r="M721" s="115"/>
      <c r="N721" s="115"/>
      <c r="O721" s="115"/>
      <c r="P721" s="300"/>
      <c r="Q721" s="115"/>
      <c r="R721" s="115"/>
      <c r="S721" s="115"/>
      <c r="T721" s="209"/>
      <c r="U721" s="115"/>
      <c r="V721" s="209"/>
      <c r="W721" s="209"/>
      <c r="X721" s="301"/>
      <c r="Y721" s="115"/>
      <c r="Z721" s="115"/>
      <c r="AA721" s="115"/>
    </row>
    <row r="722" spans="1:27">
      <c r="A722" s="314" t="s">
        <v>3327</v>
      </c>
      <c r="B722" s="473"/>
      <c r="C722" s="308"/>
      <c r="D722" s="308"/>
      <c r="E722" s="308"/>
      <c r="F722" s="308"/>
      <c r="G722" s="308"/>
      <c r="H722" s="44"/>
      <c r="I722" s="308"/>
      <c r="J722" s="44"/>
      <c r="K722" s="117"/>
      <c r="L722" s="117"/>
      <c r="M722" s="115"/>
      <c r="N722" s="115"/>
      <c r="O722" s="116"/>
      <c r="P722" s="300"/>
      <c r="Q722" s="116"/>
      <c r="R722" s="116"/>
      <c r="S722" s="116"/>
      <c r="T722" s="209"/>
      <c r="U722" s="116"/>
      <c r="V722" s="116"/>
      <c r="W722" s="116"/>
      <c r="X722" s="116"/>
      <c r="Y722" s="116"/>
      <c r="Z722" s="116"/>
      <c r="AA722" s="116"/>
    </row>
    <row r="723" spans="1:27">
      <c r="A723" s="314" t="s">
        <v>3328</v>
      </c>
      <c r="B723" s="474"/>
      <c r="C723" s="336"/>
      <c r="D723" s="336"/>
      <c r="E723" s="336"/>
      <c r="F723" s="336"/>
      <c r="G723" s="336"/>
      <c r="H723" s="214"/>
      <c r="I723" s="336"/>
      <c r="J723" s="214"/>
      <c r="K723" s="215"/>
      <c r="L723" s="215"/>
      <c r="M723" s="302"/>
      <c r="N723" s="302"/>
      <c r="O723" s="221"/>
      <c r="P723" s="303"/>
      <c r="Q723" s="221"/>
      <c r="R723" s="221"/>
      <c r="S723" s="221"/>
      <c r="T723" s="220"/>
      <c r="U723" s="116"/>
      <c r="V723" s="221"/>
      <c r="W723" s="221"/>
      <c r="X723" s="221"/>
      <c r="Y723" s="302"/>
      <c r="Z723" s="221"/>
      <c r="AA723" s="221"/>
    </row>
    <row r="724" spans="1:27">
      <c r="A724" s="314" t="s">
        <v>3329</v>
      </c>
      <c r="B724" s="473"/>
      <c r="C724" s="308"/>
      <c r="D724" s="308"/>
      <c r="E724" s="308"/>
      <c r="F724" s="308"/>
      <c r="G724" s="308"/>
      <c r="H724" s="44"/>
      <c r="I724" s="308"/>
      <c r="J724" s="214"/>
      <c r="K724" s="215"/>
      <c r="L724" s="215"/>
      <c r="M724" s="115"/>
      <c r="N724" s="115"/>
      <c r="O724" s="116"/>
      <c r="P724" s="300"/>
      <c r="Q724" s="116"/>
      <c r="R724" s="116"/>
      <c r="S724" s="116"/>
      <c r="T724" s="221"/>
      <c r="U724" s="116"/>
      <c r="V724" s="221"/>
      <c r="W724" s="221"/>
      <c r="X724" s="116"/>
      <c r="Y724" s="115"/>
      <c r="Z724" s="116"/>
      <c r="AA724" s="116"/>
    </row>
    <row r="725" spans="1:27">
      <c r="A725" s="314" t="s">
        <v>3330</v>
      </c>
      <c r="B725" s="473"/>
      <c r="C725" s="308"/>
      <c r="D725" s="308"/>
      <c r="E725" s="308"/>
      <c r="F725" s="308"/>
      <c r="G725" s="308"/>
      <c r="H725" s="44"/>
      <c r="I725" s="308"/>
      <c r="J725" s="44"/>
      <c r="K725" s="117"/>
      <c r="L725" s="117"/>
      <c r="M725" s="115"/>
      <c r="N725" s="115"/>
      <c r="O725" s="116"/>
      <c r="P725" s="300"/>
      <c r="Q725" s="116"/>
      <c r="R725" s="116"/>
      <c r="S725" s="116"/>
      <c r="T725" s="116"/>
      <c r="U725" s="116"/>
      <c r="V725" s="116"/>
      <c r="W725" s="116"/>
      <c r="X725" s="115"/>
      <c r="Y725" s="115"/>
      <c r="Z725" s="116"/>
      <c r="AA725" s="116"/>
    </row>
    <row r="726" spans="1:27">
      <c r="A726" s="314" t="s">
        <v>3331</v>
      </c>
      <c r="B726" s="226"/>
      <c r="C726" s="44"/>
      <c r="D726" s="44"/>
      <c r="E726" s="44"/>
      <c r="F726" s="308"/>
      <c r="G726" s="308"/>
      <c r="H726" s="44"/>
      <c r="I726" s="44"/>
      <c r="J726" s="44"/>
      <c r="K726" s="117"/>
      <c r="L726" s="117"/>
      <c r="M726" s="115"/>
      <c r="N726" s="115"/>
      <c r="O726" s="115"/>
      <c r="P726" s="300"/>
      <c r="Q726" s="116"/>
      <c r="R726" s="116"/>
      <c r="S726" s="116"/>
      <c r="T726" s="116"/>
      <c r="U726" s="116"/>
      <c r="V726" s="116"/>
      <c r="W726" s="116"/>
      <c r="X726" s="115"/>
      <c r="Y726" s="115"/>
      <c r="Z726" s="116"/>
      <c r="AA726" s="116"/>
    </row>
    <row r="727" spans="1:27">
      <c r="A727" s="314" t="s">
        <v>3332</v>
      </c>
      <c r="B727" s="473"/>
      <c r="C727" s="308"/>
      <c r="D727" s="308"/>
      <c r="E727" s="218"/>
      <c r="F727" s="218"/>
      <c r="G727" s="227"/>
      <c r="H727" s="218"/>
      <c r="I727" s="218"/>
      <c r="J727" s="117"/>
      <c r="K727" s="117"/>
      <c r="L727" s="117"/>
      <c r="M727" s="229"/>
      <c r="N727" s="229"/>
      <c r="O727" s="116"/>
      <c r="P727" s="300"/>
      <c r="Q727" s="218"/>
      <c r="R727" s="234"/>
      <c r="S727" s="117"/>
      <c r="T727" s="227"/>
      <c r="U727" s="116"/>
      <c r="V727" s="227"/>
      <c r="W727" s="227"/>
      <c r="X727" s="218"/>
      <c r="Y727" s="229"/>
      <c r="Z727" s="218"/>
      <c r="AA727" s="234"/>
    </row>
    <row r="728" spans="1:27">
      <c r="A728" s="314" t="s">
        <v>3333</v>
      </c>
      <c r="B728" s="473"/>
      <c r="C728" s="308"/>
      <c r="D728" s="308"/>
      <c r="E728" s="218"/>
      <c r="F728" s="218"/>
      <c r="G728" s="227"/>
      <c r="H728" s="218"/>
      <c r="I728" s="218"/>
      <c r="J728" s="117"/>
      <c r="K728" s="117"/>
      <c r="L728" s="117"/>
      <c r="M728" s="229"/>
      <c r="N728" s="229"/>
      <c r="O728" s="116"/>
      <c r="P728" s="300"/>
      <c r="Q728" s="218"/>
      <c r="R728" s="234"/>
      <c r="S728" s="221"/>
      <c r="T728" s="227"/>
      <c r="U728" s="116"/>
      <c r="V728" s="227"/>
      <c r="W728" s="227"/>
      <c r="X728" s="218"/>
      <c r="Y728" s="229"/>
      <c r="Z728" s="218"/>
      <c r="AA728" s="234"/>
    </row>
    <row r="729" spans="1:27">
      <c r="A729" s="314" t="s">
        <v>3334</v>
      </c>
      <c r="B729" s="474"/>
      <c r="C729" s="336"/>
      <c r="D729" s="336"/>
      <c r="E729" s="230"/>
      <c r="F729" s="230"/>
      <c r="G729" s="231"/>
      <c r="H729" s="230"/>
      <c r="I729" s="230"/>
      <c r="J729" s="215"/>
      <c r="K729" s="215"/>
      <c r="L729" s="215"/>
      <c r="M729" s="232"/>
      <c r="N729" s="232"/>
      <c r="O729" s="221"/>
      <c r="P729" s="303"/>
      <c r="Q729" s="230"/>
      <c r="R729" s="235"/>
      <c r="S729" s="215"/>
      <c r="T729" s="231"/>
      <c r="U729" s="221"/>
      <c r="V729" s="231"/>
      <c r="W729" s="231"/>
      <c r="X729" s="230"/>
      <c r="Y729" s="232"/>
      <c r="Z729" s="230"/>
      <c r="AA729" s="235"/>
    </row>
    <row r="730" spans="1:27">
      <c r="A730" s="314" t="s">
        <v>3335</v>
      </c>
      <c r="B730" s="473"/>
      <c r="C730" s="308"/>
      <c r="D730" s="308"/>
      <c r="E730" s="308"/>
      <c r="F730" s="308"/>
      <c r="G730" s="308"/>
      <c r="H730" s="308"/>
      <c r="I730" s="308"/>
      <c r="J730" s="117"/>
      <c r="K730" s="117"/>
      <c r="L730" s="117"/>
      <c r="M730" s="115"/>
      <c r="N730" s="115"/>
      <c r="O730" s="116"/>
      <c r="P730" s="300"/>
      <c r="Q730" s="304"/>
      <c r="R730" s="304"/>
      <c r="S730" s="304"/>
      <c r="T730" s="305"/>
      <c r="U730" s="304"/>
      <c r="V730" s="305"/>
      <c r="W730" s="305"/>
      <c r="X730" s="304"/>
      <c r="Y730" s="115"/>
      <c r="Z730" s="304"/>
      <c r="AA730" s="304"/>
    </row>
    <row r="731" spans="1:27">
      <c r="A731" s="314" t="s">
        <v>3336</v>
      </c>
      <c r="B731" s="475"/>
      <c r="C731" s="117"/>
      <c r="D731" s="44"/>
      <c r="E731" s="44"/>
      <c r="F731" s="44"/>
      <c r="G731" s="44"/>
      <c r="H731" s="44"/>
      <c r="I731" s="44"/>
      <c r="J731" s="117"/>
      <c r="K731" s="117"/>
      <c r="L731" s="117"/>
      <c r="M731" s="117"/>
      <c r="N731" s="117"/>
      <c r="O731" s="210"/>
      <c r="P731" s="117"/>
      <c r="Q731" s="117"/>
      <c r="R731" s="117"/>
      <c r="S731" s="117"/>
      <c r="T731" s="117"/>
      <c r="U731" s="117"/>
      <c r="V731" s="209"/>
      <c r="W731" s="209"/>
      <c r="X731" s="117"/>
      <c r="Y731" s="117"/>
      <c r="Z731" s="117"/>
      <c r="AA731" s="117"/>
    </row>
    <row r="732" spans="1:27">
      <c r="A732" s="314" t="s">
        <v>3337</v>
      </c>
      <c r="B732" s="475"/>
      <c r="C732" s="117"/>
      <c r="D732" s="44"/>
      <c r="E732" s="117"/>
      <c r="F732" s="44"/>
      <c r="G732" s="44"/>
      <c r="H732" s="44"/>
      <c r="I732" s="44"/>
      <c r="J732" s="117"/>
      <c r="K732" s="117"/>
      <c r="L732" s="117"/>
      <c r="M732" s="210"/>
      <c r="N732" s="210"/>
      <c r="O732" s="117"/>
      <c r="P732" s="117"/>
      <c r="Q732" s="117"/>
      <c r="R732" s="117"/>
      <c r="S732" s="117"/>
      <c r="T732" s="117"/>
      <c r="U732" s="117"/>
      <c r="V732" s="209"/>
      <c r="W732" s="209"/>
      <c r="X732" s="117"/>
      <c r="Y732" s="117"/>
      <c r="Z732" s="117"/>
      <c r="AA732" s="117"/>
    </row>
    <row r="733" spans="1:27">
      <c r="A733" s="314" t="s">
        <v>3338</v>
      </c>
      <c r="B733" s="475"/>
      <c r="C733" s="117"/>
      <c r="D733" s="44"/>
      <c r="E733" s="117"/>
      <c r="F733" s="44"/>
      <c r="G733" s="44"/>
      <c r="H733" s="117"/>
      <c r="I733" s="44"/>
      <c r="J733" s="117"/>
      <c r="K733" s="117"/>
      <c r="L733" s="117"/>
      <c r="M733" s="210"/>
      <c r="N733" s="210"/>
      <c r="O733" s="117"/>
      <c r="P733" s="117"/>
      <c r="Q733" s="117"/>
      <c r="R733" s="117"/>
      <c r="S733" s="117"/>
      <c r="T733" s="117"/>
      <c r="U733" s="117"/>
      <c r="V733" s="209"/>
      <c r="W733" s="209"/>
      <c r="X733" s="117"/>
      <c r="Y733" s="117"/>
      <c r="Z733" s="117"/>
      <c r="AA733" s="117"/>
    </row>
    <row r="734" spans="1:27">
      <c r="A734" s="314" t="s">
        <v>3339</v>
      </c>
      <c r="B734" s="475"/>
      <c r="C734" s="117"/>
      <c r="D734" s="44"/>
      <c r="E734" s="117"/>
      <c r="F734" s="44"/>
      <c r="G734" s="44"/>
      <c r="H734" s="44"/>
      <c r="I734" s="44"/>
      <c r="J734" s="117"/>
      <c r="K734" s="117"/>
      <c r="L734" s="117"/>
      <c r="M734" s="210"/>
      <c r="N734" s="210"/>
      <c r="O734" s="117"/>
      <c r="P734" s="117"/>
      <c r="Q734" s="117"/>
      <c r="R734" s="117"/>
      <c r="S734" s="117"/>
      <c r="T734" s="117"/>
      <c r="U734" s="117"/>
      <c r="V734" s="209"/>
      <c r="W734" s="209"/>
      <c r="X734" s="117"/>
      <c r="Y734" s="210"/>
      <c r="Z734" s="117"/>
      <c r="AA734" s="117"/>
    </row>
    <row r="735" spans="1:27">
      <c r="A735" s="314" t="s">
        <v>3340</v>
      </c>
      <c r="B735" s="475"/>
      <c r="C735" s="117"/>
      <c r="D735" s="44"/>
      <c r="E735" s="117"/>
      <c r="F735" s="44"/>
      <c r="G735" s="44"/>
      <c r="H735" s="44"/>
      <c r="I735" s="44"/>
      <c r="J735" s="117"/>
      <c r="K735" s="117"/>
      <c r="L735" s="117"/>
      <c r="M735" s="210"/>
      <c r="N735" s="210"/>
      <c r="O735" s="117"/>
      <c r="P735" s="117"/>
      <c r="Q735" s="117"/>
      <c r="R735" s="117"/>
      <c r="S735" s="117"/>
      <c r="T735" s="117"/>
      <c r="U735" s="117"/>
      <c r="V735" s="209"/>
      <c r="W735" s="209"/>
      <c r="X735" s="117"/>
      <c r="Y735" s="210"/>
      <c r="Z735" s="117"/>
      <c r="AA735" s="117"/>
    </row>
    <row r="736" spans="1:27">
      <c r="A736" s="314" t="s">
        <v>3341</v>
      </c>
      <c r="B736" s="475"/>
      <c r="C736" s="117"/>
      <c r="D736" s="44"/>
      <c r="E736" s="117"/>
      <c r="F736" s="44"/>
      <c r="G736" s="44"/>
      <c r="H736" s="44"/>
      <c r="I736" s="44"/>
      <c r="J736" s="117"/>
      <c r="K736" s="117"/>
      <c r="L736" s="117"/>
      <c r="M736" s="210"/>
      <c r="N736" s="210"/>
      <c r="O736" s="117"/>
      <c r="P736" s="117"/>
      <c r="Q736" s="117"/>
      <c r="R736" s="117"/>
      <c r="S736" s="117"/>
      <c r="T736" s="117"/>
      <c r="U736" s="117"/>
      <c r="V736" s="209"/>
      <c r="W736" s="209"/>
      <c r="X736" s="117"/>
      <c r="Y736" s="210"/>
      <c r="Z736" s="117"/>
      <c r="AA736" s="117"/>
    </row>
    <row r="737" spans="1:27">
      <c r="A737" s="314" t="s">
        <v>3342</v>
      </c>
      <c r="B737" s="475"/>
      <c r="C737" s="117"/>
      <c r="D737" s="200"/>
      <c r="E737" s="200"/>
      <c r="F737" s="200"/>
      <c r="G737" s="200"/>
      <c r="H737" s="317"/>
      <c r="I737" s="200"/>
      <c r="J737" s="200"/>
      <c r="K737" s="307"/>
      <c r="L737" s="307"/>
      <c r="M737" s="257"/>
      <c r="N737" s="257"/>
      <c r="O737" s="257"/>
      <c r="P737" s="117"/>
      <c r="Q737" s="117"/>
      <c r="R737" s="117"/>
      <c r="S737" s="117"/>
      <c r="T737" s="117"/>
      <c r="U737" s="117"/>
      <c r="V737" s="209"/>
      <c r="W737" s="209"/>
      <c r="X737" s="117"/>
      <c r="Y737" s="210"/>
      <c r="Z737" s="117"/>
      <c r="AA737" s="117"/>
    </row>
    <row r="738" spans="1:27">
      <c r="A738" s="314" t="s">
        <v>3343</v>
      </c>
      <c r="B738" s="475"/>
      <c r="C738" s="117"/>
      <c r="D738" s="200"/>
      <c r="E738" s="200"/>
      <c r="F738" s="200"/>
      <c r="G738" s="200"/>
      <c r="H738" s="317"/>
      <c r="I738" s="200"/>
      <c r="J738" s="200"/>
      <c r="K738" s="307"/>
      <c r="L738" s="307"/>
      <c r="M738" s="257"/>
      <c r="N738" s="257"/>
      <c r="O738" s="257"/>
      <c r="P738" s="117"/>
      <c r="Q738" s="318"/>
      <c r="R738" s="318"/>
      <c r="S738" s="318"/>
      <c r="T738" s="379"/>
      <c r="U738" s="379"/>
      <c r="V738" s="379"/>
      <c r="W738" s="379"/>
      <c r="X738" s="318"/>
      <c r="Y738" s="257"/>
      <c r="Z738" s="318"/>
      <c r="AA738" s="318"/>
    </row>
    <row r="739" spans="1:27">
      <c r="A739" s="314" t="s">
        <v>3344</v>
      </c>
      <c r="B739" s="475"/>
      <c r="C739" s="117"/>
      <c r="D739" s="200"/>
      <c r="E739" s="200"/>
      <c r="F739" s="187"/>
      <c r="G739" s="187"/>
      <c r="H739" s="380"/>
      <c r="I739" s="200"/>
      <c r="J739" s="200"/>
      <c r="K739" s="307"/>
      <c r="L739" s="307"/>
      <c r="M739" s="193"/>
      <c r="N739" s="193"/>
      <c r="O739" s="193"/>
      <c r="P739" s="117"/>
      <c r="Q739" s="318"/>
      <c r="R739" s="318"/>
      <c r="S739" s="318"/>
      <c r="T739" s="198"/>
      <c r="U739" s="198"/>
      <c r="V739" s="198"/>
      <c r="W739" s="198"/>
      <c r="X739" s="318"/>
      <c r="Y739" s="193"/>
      <c r="Z739" s="318"/>
      <c r="AA739" s="318"/>
    </row>
    <row r="740" spans="1:27">
      <c r="A740" s="314" t="s">
        <v>3345</v>
      </c>
      <c r="B740" s="475"/>
      <c r="C740" s="117"/>
      <c r="D740" s="187"/>
      <c r="E740" s="187"/>
      <c r="F740" s="187"/>
      <c r="G740" s="187"/>
      <c r="H740" s="242"/>
      <c r="I740" s="187"/>
      <c r="J740" s="187"/>
      <c r="K740" s="143"/>
      <c r="L740" s="143"/>
      <c r="M740" s="193"/>
      <c r="N740" s="193"/>
      <c r="O740" s="193"/>
      <c r="P740" s="117"/>
      <c r="Q740" s="318"/>
      <c r="R740" s="318"/>
      <c r="S740" s="318"/>
      <c r="T740" s="198"/>
      <c r="U740" s="193"/>
      <c r="V740" s="198"/>
      <c r="W740" s="198"/>
      <c r="X740" s="318"/>
      <c r="Y740" s="193"/>
      <c r="Z740" s="318"/>
      <c r="AA740" s="318"/>
    </row>
    <row r="741" spans="1:27">
      <c r="A741" s="314" t="s">
        <v>3346</v>
      </c>
      <c r="B741" s="475"/>
      <c r="C741" s="117"/>
      <c r="D741" s="44"/>
      <c r="E741" s="117"/>
      <c r="F741" s="44"/>
      <c r="G741" s="44"/>
      <c r="H741" s="44"/>
      <c r="I741" s="44"/>
      <c r="J741" s="117"/>
      <c r="K741" s="117"/>
      <c r="L741" s="117"/>
      <c r="M741" s="193"/>
      <c r="N741" s="193"/>
      <c r="O741" s="117"/>
      <c r="P741" s="117"/>
      <c r="Q741" s="117"/>
      <c r="R741" s="117"/>
      <c r="S741" s="117"/>
      <c r="T741" s="117"/>
      <c r="U741" s="117"/>
      <c r="V741" s="209"/>
      <c r="W741" s="209"/>
      <c r="X741" s="117"/>
      <c r="Y741" s="193"/>
      <c r="Z741" s="117"/>
      <c r="AA741" s="117"/>
    </row>
    <row r="742" spans="1:27">
      <c r="A742" s="314" t="s">
        <v>3347</v>
      </c>
      <c r="B742" s="475"/>
      <c r="C742" s="117"/>
      <c r="D742" s="200"/>
      <c r="E742" s="200"/>
      <c r="F742" s="200"/>
      <c r="G742" s="200"/>
      <c r="H742" s="381"/>
      <c r="I742" s="200"/>
      <c r="J742" s="200"/>
      <c r="K742" s="307"/>
      <c r="L742" s="307"/>
      <c r="M742" s="257"/>
      <c r="N742" s="257"/>
      <c r="O742" s="257"/>
      <c r="P742" s="117"/>
      <c r="Q742" s="318"/>
      <c r="R742" s="318"/>
      <c r="S742" s="318"/>
      <c r="T742" s="379"/>
      <c r="U742" s="379"/>
      <c r="V742" s="379"/>
      <c r="W742" s="379"/>
      <c r="X742" s="318"/>
      <c r="Y742" s="257"/>
      <c r="Z742" s="318"/>
      <c r="AA742" s="318"/>
    </row>
    <row r="743" spans="1:27">
      <c r="A743" s="314" t="s">
        <v>3348</v>
      </c>
      <c r="B743" s="475"/>
      <c r="C743" s="117"/>
      <c r="D743" s="200"/>
      <c r="E743" s="117"/>
      <c r="F743" s="44"/>
      <c r="G743" s="44"/>
      <c r="H743" s="44"/>
      <c r="I743" s="44"/>
      <c r="J743" s="117"/>
      <c r="K743" s="117"/>
      <c r="L743" s="117"/>
      <c r="M743" s="210"/>
      <c r="N743" s="210"/>
      <c r="O743" s="117"/>
      <c r="P743" s="117"/>
      <c r="Q743" s="117"/>
      <c r="R743" s="117"/>
      <c r="S743" s="117"/>
      <c r="T743" s="117"/>
      <c r="U743" s="117"/>
      <c r="V743" s="209"/>
      <c r="W743" s="209"/>
      <c r="X743" s="117"/>
      <c r="Y743" s="210"/>
      <c r="Z743" s="117"/>
      <c r="AA743" s="117"/>
    </row>
    <row r="744" spans="1:27">
      <c r="A744" s="314" t="s">
        <v>3349</v>
      </c>
      <c r="B744" s="475"/>
      <c r="C744" s="117"/>
      <c r="D744" s="44"/>
      <c r="E744" s="117"/>
      <c r="F744" s="44"/>
      <c r="G744" s="44"/>
      <c r="H744" s="117"/>
      <c r="I744" s="44"/>
      <c r="J744" s="117"/>
      <c r="K744" s="117"/>
      <c r="L744" s="117"/>
      <c r="M744" s="210"/>
      <c r="N744" s="210"/>
      <c r="O744" s="117"/>
      <c r="P744" s="117"/>
      <c r="Q744" s="117"/>
      <c r="R744" s="117"/>
      <c r="S744" s="117"/>
      <c r="T744" s="117"/>
      <c r="U744" s="117"/>
      <c r="V744" s="209"/>
      <c r="W744" s="209"/>
      <c r="X744" s="117"/>
      <c r="Y744" s="117"/>
      <c r="Z744" s="117"/>
      <c r="AA744" s="117"/>
    </row>
    <row r="745" spans="1:27">
      <c r="A745" s="314" t="s">
        <v>3350</v>
      </c>
      <c r="B745" s="476"/>
      <c r="C745" s="319"/>
      <c r="D745" s="319"/>
      <c r="E745" s="319"/>
      <c r="F745" s="319"/>
      <c r="G745" s="319"/>
      <c r="H745" s="319"/>
      <c r="I745" s="319"/>
      <c r="J745" s="319"/>
      <c r="K745" s="320"/>
      <c r="L745" s="320"/>
      <c r="M745" s="382"/>
      <c r="N745" s="382"/>
      <c r="O745" s="382"/>
      <c r="P745" s="376"/>
      <c r="Q745" s="382"/>
      <c r="R745" s="382"/>
      <c r="S745" s="382"/>
      <c r="T745" s="382"/>
      <c r="U745" s="382"/>
      <c r="V745" s="382"/>
      <c r="W745" s="382"/>
      <c r="X745" s="382"/>
      <c r="Y745" s="382"/>
      <c r="Z745" s="319"/>
      <c r="AA745" s="319"/>
    </row>
    <row r="746" spans="1:27">
      <c r="A746" s="314" t="s">
        <v>3351</v>
      </c>
      <c r="B746" s="476"/>
      <c r="C746" s="319"/>
      <c r="D746" s="319"/>
      <c r="E746" s="319"/>
      <c r="F746" s="319"/>
      <c r="G746" s="319"/>
      <c r="H746" s="319"/>
      <c r="I746" s="319"/>
      <c r="J746" s="319"/>
      <c r="K746" s="320"/>
      <c r="L746" s="320"/>
      <c r="M746" s="382"/>
      <c r="N746" s="382"/>
      <c r="O746" s="382"/>
      <c r="P746" s="376"/>
      <c r="Q746" s="382"/>
      <c r="R746" s="382"/>
      <c r="S746" s="382"/>
      <c r="T746" s="382"/>
      <c r="U746" s="382"/>
      <c r="V746" s="382"/>
      <c r="W746" s="382"/>
      <c r="X746" s="382"/>
      <c r="Y746" s="382"/>
      <c r="Z746" s="319"/>
      <c r="AA746" s="319"/>
    </row>
    <row r="747" spans="1:27">
      <c r="A747" s="314" t="s">
        <v>3352</v>
      </c>
      <c r="B747" s="471"/>
      <c r="C747" s="187"/>
      <c r="D747" s="187"/>
      <c r="E747" s="321"/>
      <c r="F747" s="187"/>
      <c r="G747" s="187"/>
      <c r="H747" s="187"/>
      <c r="I747" s="187"/>
      <c r="J747" s="187"/>
      <c r="K747" s="143"/>
      <c r="L747" s="143"/>
      <c r="M747" s="193"/>
      <c r="N747" s="193"/>
      <c r="O747" s="193"/>
      <c r="P747" s="376"/>
      <c r="Q747" s="383"/>
      <c r="R747" s="384"/>
      <c r="S747" s="383"/>
      <c r="T747" s="355"/>
      <c r="U747" s="385"/>
      <c r="V747" s="355"/>
      <c r="W747" s="355"/>
      <c r="X747" s="355"/>
      <c r="Y747" s="385"/>
      <c r="Z747" s="383"/>
      <c r="AA747" s="384"/>
    </row>
    <row r="748" spans="1:27">
      <c r="A748" s="314" t="s">
        <v>3353</v>
      </c>
      <c r="B748" s="471"/>
      <c r="C748" s="187"/>
      <c r="D748" s="187"/>
      <c r="E748" s="321"/>
      <c r="F748" s="187"/>
      <c r="G748" s="187"/>
      <c r="H748" s="187"/>
      <c r="I748" s="187"/>
      <c r="J748" s="187"/>
      <c r="K748" s="143"/>
      <c r="L748" s="143"/>
      <c r="M748" s="193"/>
      <c r="N748" s="193"/>
      <c r="O748" s="193"/>
      <c r="P748" s="376"/>
      <c r="Q748" s="377"/>
      <c r="R748" s="386"/>
      <c r="S748" s="377"/>
      <c r="T748" s="187"/>
      <c r="U748" s="193"/>
      <c r="V748" s="187"/>
      <c r="W748" s="187"/>
      <c r="X748" s="187"/>
      <c r="Y748" s="193"/>
      <c r="Z748" s="377"/>
      <c r="AA748" s="386"/>
    </row>
    <row r="749" spans="1:27">
      <c r="A749" s="314" t="s">
        <v>3354</v>
      </c>
      <c r="B749" s="471"/>
      <c r="C749" s="187"/>
      <c r="D749" s="187"/>
      <c r="E749" s="321"/>
      <c r="F749" s="187"/>
      <c r="G749" s="187"/>
      <c r="H749" s="187"/>
      <c r="I749" s="187"/>
      <c r="J749" s="187"/>
      <c r="K749" s="143"/>
      <c r="L749" s="143"/>
      <c r="M749" s="193"/>
      <c r="N749" s="193"/>
      <c r="O749" s="193"/>
      <c r="P749" s="376"/>
      <c r="Q749" s="377"/>
      <c r="R749" s="386"/>
      <c r="S749" s="377"/>
      <c r="T749" s="197"/>
      <c r="U749" s="387"/>
      <c r="V749" s="197"/>
      <c r="W749" s="197"/>
      <c r="X749" s="197"/>
      <c r="Y749" s="387"/>
      <c r="Z749" s="377"/>
      <c r="AA749" s="386"/>
    </row>
    <row r="750" spans="1:27">
      <c r="A750" s="314" t="s">
        <v>3355</v>
      </c>
      <c r="B750" s="471"/>
      <c r="C750" s="187"/>
      <c r="D750" s="187"/>
      <c r="E750" s="321"/>
      <c r="F750" s="187"/>
      <c r="G750" s="187"/>
      <c r="H750" s="187"/>
      <c r="I750" s="187"/>
      <c r="J750" s="187"/>
      <c r="K750" s="143"/>
      <c r="L750" s="143"/>
      <c r="M750" s="193"/>
      <c r="N750" s="193"/>
      <c r="O750" s="193"/>
      <c r="P750" s="376"/>
      <c r="Q750" s="377"/>
      <c r="R750" s="386"/>
      <c r="S750" s="377"/>
      <c r="T750" s="197"/>
      <c r="U750" s="387"/>
      <c r="V750" s="197"/>
      <c r="W750" s="197"/>
      <c r="X750" s="197"/>
      <c r="Y750" s="387"/>
      <c r="Z750" s="377"/>
      <c r="AA750" s="386"/>
    </row>
    <row r="751" spans="1:27">
      <c r="A751" s="314" t="s">
        <v>3356</v>
      </c>
      <c r="B751" s="471"/>
      <c r="C751" s="187"/>
      <c r="D751" s="187"/>
      <c r="E751" s="321"/>
      <c r="F751" s="187"/>
      <c r="G751" s="187"/>
      <c r="H751" s="187"/>
      <c r="I751" s="187"/>
      <c r="J751" s="187"/>
      <c r="K751" s="143"/>
      <c r="L751" s="143"/>
      <c r="M751" s="193"/>
      <c r="N751" s="193"/>
      <c r="O751" s="193"/>
      <c r="P751" s="376"/>
      <c r="Q751" s="377"/>
      <c r="R751" s="386"/>
      <c r="S751" s="377"/>
      <c r="T751" s="197"/>
      <c r="U751" s="387"/>
      <c r="V751" s="197"/>
      <c r="W751" s="197"/>
      <c r="X751" s="197"/>
      <c r="Y751" s="387"/>
      <c r="Z751" s="377"/>
      <c r="AA751" s="386"/>
    </row>
    <row r="752" spans="1:27">
      <c r="A752" s="314" t="s">
        <v>3357</v>
      </c>
      <c r="B752" s="471"/>
      <c r="C752" s="187"/>
      <c r="D752" s="187"/>
      <c r="E752" s="321"/>
      <c r="F752" s="187"/>
      <c r="G752" s="187"/>
      <c r="H752" s="187"/>
      <c r="I752" s="187"/>
      <c r="J752" s="187"/>
      <c r="K752" s="143"/>
      <c r="L752" s="143"/>
      <c r="M752" s="193"/>
      <c r="N752" s="193"/>
      <c r="O752" s="193"/>
      <c r="P752" s="376"/>
      <c r="Q752" s="377"/>
      <c r="R752" s="386"/>
      <c r="S752" s="377"/>
      <c r="T752" s="187"/>
      <c r="U752" s="193"/>
      <c r="V752" s="187"/>
      <c r="W752" s="187"/>
      <c r="X752" s="187"/>
      <c r="Y752" s="193"/>
      <c r="Z752" s="377"/>
      <c r="AA752" s="386"/>
    </row>
    <row r="753" spans="1:27">
      <c r="A753" s="314" t="s">
        <v>3358</v>
      </c>
      <c r="B753" s="471"/>
      <c r="C753" s="187"/>
      <c r="D753" s="187"/>
      <c r="E753" s="321"/>
      <c r="F753" s="187"/>
      <c r="G753" s="187"/>
      <c r="H753" s="187"/>
      <c r="I753" s="187"/>
      <c r="J753" s="187"/>
      <c r="K753" s="143"/>
      <c r="L753" s="143"/>
      <c r="M753" s="193"/>
      <c r="N753" s="193"/>
      <c r="O753" s="193"/>
      <c r="P753" s="376"/>
      <c r="Q753" s="377"/>
      <c r="R753" s="386"/>
      <c r="S753" s="377"/>
      <c r="T753" s="187"/>
      <c r="U753" s="193"/>
      <c r="V753" s="187"/>
      <c r="W753" s="187"/>
      <c r="X753" s="187"/>
      <c r="Y753" s="193"/>
      <c r="Z753" s="377"/>
      <c r="AA753" s="386"/>
    </row>
    <row r="754" spans="1:27">
      <c r="A754" s="314" t="s">
        <v>3359</v>
      </c>
      <c r="B754" s="471"/>
      <c r="C754" s="187"/>
      <c r="D754" s="187"/>
      <c r="E754" s="321"/>
      <c r="F754" s="187"/>
      <c r="G754" s="187"/>
      <c r="H754" s="187"/>
      <c r="I754" s="187"/>
      <c r="J754" s="187"/>
      <c r="K754" s="143"/>
      <c r="L754" s="143"/>
      <c r="M754" s="193"/>
      <c r="N754" s="193"/>
      <c r="O754" s="193"/>
      <c r="P754" s="376"/>
      <c r="Q754" s="377"/>
      <c r="R754" s="386"/>
      <c r="S754" s="304"/>
      <c r="T754" s="187"/>
      <c r="U754" s="193"/>
      <c r="V754" s="187"/>
      <c r="W754" s="187"/>
      <c r="X754" s="187"/>
      <c r="Y754" s="193"/>
      <c r="Z754" s="377"/>
      <c r="AA754" s="386"/>
    </row>
    <row r="755" spans="1:27">
      <c r="A755" s="314" t="s">
        <v>3360</v>
      </c>
      <c r="B755" s="471"/>
      <c r="C755" s="187"/>
      <c r="D755" s="187"/>
      <c r="E755" s="321"/>
      <c r="F755" s="187"/>
      <c r="G755" s="187"/>
      <c r="H755" s="187"/>
      <c r="I755" s="187"/>
      <c r="J755" s="187"/>
      <c r="K755" s="143"/>
      <c r="L755" s="143"/>
      <c r="M755" s="193"/>
      <c r="N755" s="193"/>
      <c r="O755" s="193"/>
      <c r="P755" s="376"/>
      <c r="Q755" s="377"/>
      <c r="R755" s="386"/>
      <c r="S755" s="304"/>
      <c r="T755" s="187"/>
      <c r="U755" s="193"/>
      <c r="V755" s="187"/>
      <c r="W755" s="187"/>
      <c r="X755" s="187"/>
      <c r="Y755" s="193"/>
      <c r="Z755" s="377"/>
      <c r="AA755" s="386"/>
    </row>
    <row r="756" spans="1:27">
      <c r="A756" s="314" t="s">
        <v>3361</v>
      </c>
      <c r="B756" s="471"/>
      <c r="C756" s="187"/>
      <c r="D756" s="187"/>
      <c r="E756" s="321"/>
      <c r="F756" s="187"/>
      <c r="G756" s="187"/>
      <c r="H756" s="187"/>
      <c r="I756" s="187"/>
      <c r="J756" s="187"/>
      <c r="K756" s="143"/>
      <c r="L756" s="143"/>
      <c r="M756" s="193"/>
      <c r="N756" s="193"/>
      <c r="O756" s="193"/>
      <c r="P756" s="376"/>
      <c r="Q756" s="377"/>
      <c r="R756" s="386"/>
      <c r="S756" s="377"/>
      <c r="T756" s="187"/>
      <c r="U756" s="193"/>
      <c r="V756" s="187"/>
      <c r="W756" s="187"/>
      <c r="X756" s="187"/>
      <c r="Y756" s="193"/>
      <c r="Z756" s="377"/>
      <c r="AA756" s="386"/>
    </row>
    <row r="757" spans="1:27">
      <c r="A757" s="314" t="s">
        <v>3362</v>
      </c>
      <c r="B757" s="471"/>
      <c r="C757" s="187"/>
      <c r="D757" s="187"/>
      <c r="E757" s="321"/>
      <c r="F757" s="187"/>
      <c r="G757" s="187"/>
      <c r="H757" s="187"/>
      <c r="I757" s="187"/>
      <c r="J757" s="187"/>
      <c r="K757" s="143"/>
      <c r="L757" s="143"/>
      <c r="M757" s="193"/>
      <c r="N757" s="193"/>
      <c r="O757" s="193"/>
      <c r="P757" s="376"/>
      <c r="Q757" s="377"/>
      <c r="R757" s="386"/>
      <c r="S757" s="377"/>
      <c r="T757" s="187"/>
      <c r="U757" s="193"/>
      <c r="V757" s="187"/>
      <c r="W757" s="187"/>
      <c r="X757" s="187"/>
      <c r="Y757" s="193"/>
      <c r="Z757" s="377"/>
      <c r="AA757" s="386"/>
    </row>
    <row r="758" spans="1:27">
      <c r="A758" s="314" t="s">
        <v>3363</v>
      </c>
      <c r="B758" s="471"/>
      <c r="C758" s="187"/>
      <c r="D758" s="187"/>
      <c r="E758" s="321"/>
      <c r="F758" s="187"/>
      <c r="G758" s="187"/>
      <c r="H758" s="187"/>
      <c r="I758" s="187"/>
      <c r="J758" s="187"/>
      <c r="K758" s="143"/>
      <c r="L758" s="143"/>
      <c r="M758" s="193"/>
      <c r="N758" s="193"/>
      <c r="O758" s="193"/>
      <c r="P758" s="376"/>
      <c r="Q758" s="377"/>
      <c r="R758" s="386"/>
      <c r="S758" s="377"/>
      <c r="T758" s="187"/>
      <c r="U758" s="187"/>
      <c r="V758" s="187"/>
      <c r="W758" s="187"/>
      <c r="X758" s="187"/>
      <c r="Y758" s="193"/>
      <c r="Z758" s="377"/>
      <c r="AA758" s="386"/>
    </row>
    <row r="759" spans="1:27">
      <c r="A759" s="314" t="s">
        <v>3364</v>
      </c>
      <c r="B759" s="471"/>
      <c r="C759" s="187"/>
      <c r="D759" s="187"/>
      <c r="E759" s="321"/>
      <c r="F759" s="187"/>
      <c r="G759" s="187"/>
      <c r="H759" s="187"/>
      <c r="I759" s="187"/>
      <c r="J759" s="187"/>
      <c r="K759" s="143"/>
      <c r="L759" s="143"/>
      <c r="M759" s="193"/>
      <c r="N759" s="193"/>
      <c r="O759" s="193"/>
      <c r="P759" s="376"/>
      <c r="Q759" s="377"/>
      <c r="R759" s="386"/>
      <c r="S759" s="377"/>
      <c r="T759" s="187"/>
      <c r="U759" s="193"/>
      <c r="V759" s="187"/>
      <c r="W759" s="187"/>
      <c r="X759" s="187"/>
      <c r="Y759" s="193"/>
      <c r="Z759" s="377"/>
      <c r="AA759" s="386"/>
    </row>
    <row r="760" spans="1:27">
      <c r="A760" s="314" t="s">
        <v>3365</v>
      </c>
      <c r="B760" s="477"/>
      <c r="C760" s="326"/>
      <c r="D760" s="326"/>
      <c r="E760" s="308"/>
      <c r="F760" s="308"/>
      <c r="G760" s="308"/>
      <c r="H760" s="327"/>
      <c r="I760" s="308"/>
      <c r="J760" s="322"/>
      <c r="K760" s="304"/>
      <c r="L760" s="115"/>
      <c r="M760" s="115"/>
      <c r="N760" s="115"/>
      <c r="O760" s="308"/>
      <c r="P760" s="308"/>
      <c r="Q760" s="308"/>
      <c r="R760" s="308"/>
      <c r="S760" s="308"/>
      <c r="T760" s="308"/>
      <c r="U760" s="328"/>
      <c r="V760" s="329"/>
      <c r="W760" s="326"/>
      <c r="X760" s="308"/>
      <c r="Y760" s="115"/>
      <c r="Z760" s="308"/>
      <c r="AA760" s="308"/>
    </row>
    <row r="761" spans="1:27">
      <c r="A761" s="314" t="s">
        <v>3366</v>
      </c>
      <c r="B761" s="477"/>
      <c r="C761" s="326"/>
      <c r="D761" s="326"/>
      <c r="E761" s="308"/>
      <c r="F761" s="308"/>
      <c r="G761" s="308"/>
      <c r="H761" s="327"/>
      <c r="I761" s="308"/>
      <c r="J761" s="322"/>
      <c r="K761" s="304"/>
      <c r="L761" s="115"/>
      <c r="M761" s="115"/>
      <c r="N761" s="115"/>
      <c r="O761" s="114"/>
      <c r="P761" s="308"/>
      <c r="Q761" s="308"/>
      <c r="R761" s="308"/>
      <c r="S761" s="308"/>
      <c r="T761" s="308"/>
      <c r="U761" s="330"/>
      <c r="V761" s="139"/>
      <c r="W761" s="326"/>
      <c r="X761" s="308"/>
      <c r="Y761" s="115"/>
      <c r="Z761" s="308"/>
      <c r="AA761" s="308"/>
    </row>
    <row r="762" spans="1:27">
      <c r="A762" s="314" t="s">
        <v>3367</v>
      </c>
      <c r="B762" s="477"/>
      <c r="C762" s="326"/>
      <c r="D762" s="326"/>
      <c r="E762" s="308"/>
      <c r="F762" s="308"/>
      <c r="G762" s="308"/>
      <c r="H762" s="327"/>
      <c r="I762" s="308"/>
      <c r="J762" s="322"/>
      <c r="K762" s="304"/>
      <c r="L762" s="115"/>
      <c r="M762" s="115"/>
      <c r="N762" s="115"/>
      <c r="O762" s="308"/>
      <c r="P762" s="308"/>
      <c r="Q762" s="308"/>
      <c r="R762" s="308"/>
      <c r="S762" s="308"/>
      <c r="T762" s="308"/>
      <c r="U762" s="328"/>
      <c r="V762" s="329"/>
      <c r="W762" s="326"/>
      <c r="X762" s="308"/>
      <c r="Y762" s="115"/>
      <c r="Z762" s="308"/>
      <c r="AA762" s="308"/>
    </row>
    <row r="763" spans="1:27">
      <c r="A763" s="314" t="s">
        <v>3368</v>
      </c>
      <c r="B763" s="477"/>
      <c r="C763" s="326"/>
      <c r="D763" s="326"/>
      <c r="E763" s="308"/>
      <c r="F763" s="308"/>
      <c r="G763" s="308"/>
      <c r="H763" s="327"/>
      <c r="I763" s="308"/>
      <c r="J763" s="322"/>
      <c r="K763" s="304"/>
      <c r="L763" s="115"/>
      <c r="M763" s="115"/>
      <c r="N763" s="115"/>
      <c r="O763" s="308"/>
      <c r="P763" s="304"/>
      <c r="Q763" s="308"/>
      <c r="R763" s="308"/>
      <c r="S763" s="308"/>
      <c r="T763" s="308"/>
      <c r="U763" s="328"/>
      <c r="V763" s="329"/>
      <c r="W763" s="326"/>
      <c r="X763" s="308"/>
      <c r="Y763" s="115"/>
      <c r="Z763" s="308"/>
      <c r="AA763" s="308"/>
    </row>
    <row r="764" spans="1:27">
      <c r="A764" s="314" t="s">
        <v>3369</v>
      </c>
      <c r="B764" s="477"/>
      <c r="C764" s="326"/>
      <c r="D764" s="326"/>
      <c r="E764" s="308"/>
      <c r="F764" s="308"/>
      <c r="G764" s="327"/>
      <c r="H764" s="327"/>
      <c r="I764" s="308"/>
      <c r="J764" s="322"/>
      <c r="K764" s="304"/>
      <c r="L764" s="304"/>
      <c r="M764" s="115"/>
      <c r="N764" s="115"/>
      <c r="O764" s="308"/>
      <c r="P764" s="304"/>
      <c r="Q764" s="388"/>
      <c r="R764" s="308"/>
      <c r="S764" s="308"/>
      <c r="T764" s="308"/>
      <c r="U764" s="328"/>
      <c r="V764" s="329"/>
      <c r="W764" s="326"/>
      <c r="X764" s="308"/>
      <c r="Y764" s="115"/>
      <c r="Z764" s="308"/>
      <c r="AA764" s="308"/>
    </row>
    <row r="765" spans="1:27">
      <c r="A765" s="314" t="s">
        <v>3370</v>
      </c>
      <c r="B765" s="478"/>
      <c r="C765" s="329"/>
      <c r="D765" s="329"/>
      <c r="E765" s="139"/>
      <c r="F765" s="139"/>
      <c r="G765" s="331"/>
      <c r="H765" s="331"/>
      <c r="I765" s="139"/>
      <c r="J765" s="322"/>
      <c r="K765" s="323"/>
      <c r="L765" s="323"/>
      <c r="M765" s="119"/>
      <c r="N765" s="119"/>
      <c r="O765" s="139"/>
      <c r="P765" s="139"/>
      <c r="Q765" s="139"/>
      <c r="R765" s="139"/>
      <c r="S765" s="139"/>
      <c r="T765" s="139"/>
      <c r="U765" s="328"/>
      <c r="V765" s="329"/>
      <c r="W765" s="329"/>
      <c r="X765" s="139"/>
      <c r="Y765" s="119"/>
      <c r="Z765" s="139"/>
      <c r="AA765" s="139"/>
    </row>
    <row r="766" spans="1:27">
      <c r="A766" s="314" t="s">
        <v>3371</v>
      </c>
      <c r="B766" s="477"/>
      <c r="C766" s="326"/>
      <c r="D766" s="326"/>
      <c r="E766" s="308"/>
      <c r="F766" s="308"/>
      <c r="G766" s="327"/>
      <c r="H766" s="327"/>
      <c r="I766" s="139"/>
      <c r="J766" s="322"/>
      <c r="K766" s="304"/>
      <c r="L766" s="304"/>
      <c r="M766" s="115"/>
      <c r="N766" s="115"/>
      <c r="O766" s="308"/>
      <c r="P766" s="308"/>
      <c r="Q766" s="308"/>
      <c r="R766" s="308"/>
      <c r="S766" s="308"/>
      <c r="T766" s="308"/>
      <c r="U766" s="328"/>
      <c r="V766" s="329"/>
      <c r="W766" s="326"/>
      <c r="X766" s="308"/>
      <c r="Y766" s="115"/>
      <c r="Z766" s="308"/>
      <c r="AA766" s="308"/>
    </row>
    <row r="767" spans="1:27">
      <c r="A767" s="314" t="s">
        <v>3372</v>
      </c>
      <c r="B767" s="478"/>
      <c r="C767" s="329"/>
      <c r="D767" s="329"/>
      <c r="E767" s="139"/>
      <c r="F767" s="139"/>
      <c r="G767" s="331"/>
      <c r="H767" s="331"/>
      <c r="I767" s="139"/>
      <c r="J767" s="322"/>
      <c r="K767" s="323"/>
      <c r="L767" s="119"/>
      <c r="M767" s="119"/>
      <c r="N767" s="119"/>
      <c r="O767" s="139"/>
      <c r="P767" s="139"/>
      <c r="Q767" s="139"/>
      <c r="R767" s="139"/>
      <c r="S767" s="139"/>
      <c r="T767" s="139"/>
      <c r="U767" s="328"/>
      <c r="V767" s="329"/>
      <c r="W767" s="329"/>
      <c r="X767" s="139"/>
      <c r="Y767" s="119"/>
      <c r="Z767" s="139"/>
      <c r="AA767" s="139"/>
    </row>
    <row r="768" spans="1:27">
      <c r="A768" s="314" t="s">
        <v>3373</v>
      </c>
      <c r="B768" s="478"/>
      <c r="C768" s="329"/>
      <c r="D768" s="329"/>
      <c r="E768" s="139"/>
      <c r="F768" s="139"/>
      <c r="G768" s="331"/>
      <c r="H768" s="331"/>
      <c r="I768" s="139"/>
      <c r="J768" s="322"/>
      <c r="K768" s="323"/>
      <c r="L768" s="119"/>
      <c r="M768" s="119"/>
      <c r="N768" s="119"/>
      <c r="O768" s="139"/>
      <c r="P768" s="139"/>
      <c r="Q768" s="139"/>
      <c r="R768" s="139"/>
      <c r="S768" s="139"/>
      <c r="T768" s="139"/>
      <c r="U768" s="328"/>
      <c r="V768" s="329"/>
      <c r="W768" s="329"/>
      <c r="X768" s="139"/>
      <c r="Y768" s="119"/>
      <c r="Z768" s="139"/>
      <c r="AA768" s="139"/>
    </row>
    <row r="769" spans="1:27">
      <c r="A769" s="314" t="s">
        <v>3374</v>
      </c>
      <c r="B769" s="478"/>
      <c r="C769" s="329"/>
      <c r="D769" s="329"/>
      <c r="E769" s="139"/>
      <c r="F769" s="139"/>
      <c r="G769" s="331"/>
      <c r="H769" s="331"/>
      <c r="I769" s="139"/>
      <c r="J769" s="322"/>
      <c r="K769" s="323"/>
      <c r="L769" s="119"/>
      <c r="M769" s="119"/>
      <c r="N769" s="119"/>
      <c r="O769" s="139"/>
      <c r="P769" s="139"/>
      <c r="Q769" s="139"/>
      <c r="R769" s="139"/>
      <c r="S769" s="139"/>
      <c r="T769" s="139"/>
      <c r="U769" s="328"/>
      <c r="V769" s="329"/>
      <c r="W769" s="329"/>
      <c r="X769" s="139"/>
      <c r="Y769" s="119"/>
      <c r="Z769" s="139"/>
      <c r="AA769" s="139"/>
    </row>
    <row r="770" spans="1:27">
      <c r="A770" s="314" t="s">
        <v>3375</v>
      </c>
      <c r="B770" s="478"/>
      <c r="C770" s="329"/>
      <c r="D770" s="329"/>
      <c r="E770" s="139"/>
      <c r="F770" s="139"/>
      <c r="G770" s="331"/>
      <c r="H770" s="331"/>
      <c r="I770" s="139"/>
      <c r="J770" s="139"/>
      <c r="K770" s="323"/>
      <c r="L770" s="323"/>
      <c r="M770" s="119"/>
      <c r="N770" s="119"/>
      <c r="O770" s="119"/>
      <c r="P770" s="119"/>
      <c r="Q770" s="119"/>
      <c r="R770" s="139"/>
      <c r="S770" s="139"/>
      <c r="T770" s="139"/>
      <c r="U770" s="139"/>
      <c r="V770" s="139"/>
      <c r="W770" s="139"/>
      <c r="X770" s="139"/>
      <c r="Y770" s="139"/>
      <c r="Z770" s="139"/>
      <c r="AA770" s="139"/>
    </row>
    <row r="771" spans="1:27">
      <c r="A771" s="314" t="s">
        <v>3376</v>
      </c>
      <c r="B771" s="478"/>
      <c r="C771" s="329"/>
      <c r="D771" s="329"/>
      <c r="E771" s="139"/>
      <c r="F771" s="139"/>
      <c r="G771" s="331"/>
      <c r="H771" s="331"/>
      <c r="I771" s="139"/>
      <c r="J771" s="139"/>
      <c r="K771" s="364"/>
      <c r="L771" s="364"/>
      <c r="M771" s="119"/>
      <c r="N771" s="119"/>
      <c r="O771" s="119"/>
      <c r="P771" s="119"/>
      <c r="Q771" s="119"/>
      <c r="R771" s="139"/>
      <c r="S771" s="139"/>
      <c r="T771" s="139"/>
      <c r="U771" s="139"/>
      <c r="V771" s="139"/>
      <c r="W771" s="139"/>
      <c r="X771" s="139"/>
      <c r="Y771" s="139"/>
      <c r="Z771" s="139"/>
      <c r="AA771" s="139"/>
    </row>
    <row r="772" spans="1:27">
      <c r="A772" s="314" t="s">
        <v>3377</v>
      </c>
      <c r="B772" s="478"/>
      <c r="C772" s="329"/>
      <c r="D772" s="329"/>
      <c r="E772" s="139"/>
      <c r="F772" s="139"/>
      <c r="G772" s="331"/>
      <c r="H772" s="331"/>
      <c r="I772" s="139"/>
      <c r="J772" s="139"/>
      <c r="K772" s="364"/>
      <c r="L772" s="364"/>
      <c r="M772" s="119"/>
      <c r="N772" s="119"/>
      <c r="O772" s="119"/>
      <c r="P772" s="119"/>
      <c r="Q772" s="119"/>
      <c r="R772" s="139"/>
      <c r="S772" s="139"/>
      <c r="T772" s="139"/>
      <c r="U772" s="139"/>
      <c r="V772" s="139"/>
      <c r="W772" s="139"/>
      <c r="X772" s="139"/>
      <c r="Y772" s="139"/>
      <c r="Z772" s="139"/>
      <c r="AA772" s="139"/>
    </row>
    <row r="773" spans="1:27">
      <c r="A773" s="314" t="s">
        <v>3378</v>
      </c>
      <c r="B773" s="473"/>
      <c r="C773" s="329"/>
      <c r="D773" s="329"/>
      <c r="E773" s="139"/>
      <c r="F773" s="139"/>
      <c r="G773" s="331"/>
      <c r="H773" s="331"/>
      <c r="I773" s="139"/>
      <c r="J773" s="139"/>
      <c r="K773" s="364"/>
      <c r="L773" s="364"/>
      <c r="M773" s="119"/>
      <c r="N773" s="119"/>
      <c r="O773" s="119"/>
      <c r="P773" s="119"/>
      <c r="Q773" s="119"/>
      <c r="R773" s="139"/>
      <c r="S773" s="139"/>
      <c r="T773" s="139"/>
      <c r="U773" s="139"/>
      <c r="V773" s="139"/>
      <c r="W773" s="139"/>
      <c r="X773" s="139"/>
      <c r="Y773" s="139"/>
      <c r="Z773" s="139"/>
      <c r="AA773" s="139"/>
    </row>
    <row r="774" spans="1:27">
      <c r="A774" s="314" t="s">
        <v>3379</v>
      </c>
      <c r="B774" s="473"/>
      <c r="C774" s="329"/>
      <c r="D774" s="329"/>
      <c r="E774" s="139"/>
      <c r="F774" s="139"/>
      <c r="G774" s="331"/>
      <c r="H774" s="331"/>
      <c r="I774" s="139"/>
      <c r="J774" s="139"/>
      <c r="K774" s="364"/>
      <c r="L774" s="364"/>
      <c r="M774" s="119"/>
      <c r="N774" s="119"/>
      <c r="O774" s="119"/>
      <c r="P774" s="119"/>
      <c r="Q774" s="119"/>
      <c r="R774" s="139"/>
      <c r="S774" s="139"/>
      <c r="T774" s="139"/>
      <c r="U774" s="139"/>
      <c r="V774" s="139"/>
      <c r="W774" s="139"/>
      <c r="X774" s="139"/>
      <c r="Y774" s="139"/>
      <c r="Z774" s="139"/>
      <c r="AA774" s="139"/>
    </row>
    <row r="775" spans="1:27">
      <c r="A775" s="314" t="s">
        <v>3380</v>
      </c>
      <c r="B775" s="473"/>
      <c r="C775" s="329"/>
      <c r="D775" s="329"/>
      <c r="E775" s="139"/>
      <c r="F775" s="139"/>
      <c r="G775" s="331"/>
      <c r="H775" s="331"/>
      <c r="I775" s="139"/>
      <c r="J775" s="139"/>
      <c r="K775" s="364"/>
      <c r="L775" s="364"/>
      <c r="M775" s="119"/>
      <c r="N775" s="119"/>
      <c r="O775" s="119"/>
      <c r="P775" s="119"/>
      <c r="Q775" s="119"/>
      <c r="R775" s="139"/>
      <c r="S775" s="139"/>
      <c r="T775" s="139"/>
      <c r="U775" s="139"/>
      <c r="V775" s="139"/>
      <c r="W775" s="139"/>
      <c r="X775" s="139"/>
      <c r="Y775" s="139"/>
      <c r="Z775" s="139"/>
      <c r="AA775" s="139"/>
    </row>
    <row r="776" spans="1:27">
      <c r="A776" s="314" t="s">
        <v>3381</v>
      </c>
      <c r="B776" s="473"/>
      <c r="C776" s="329"/>
      <c r="D776" s="329"/>
      <c r="E776" s="139"/>
      <c r="F776" s="139"/>
      <c r="G776" s="331"/>
      <c r="H776" s="331"/>
      <c r="I776" s="139"/>
      <c r="J776" s="139"/>
      <c r="K776" s="364"/>
      <c r="L776" s="364"/>
      <c r="M776" s="119"/>
      <c r="N776" s="119"/>
      <c r="O776" s="119"/>
      <c r="P776" s="119"/>
      <c r="Q776" s="119"/>
      <c r="R776" s="139"/>
      <c r="S776" s="139"/>
      <c r="T776" s="139"/>
      <c r="U776" s="139"/>
      <c r="V776" s="139"/>
      <c r="W776" s="139"/>
      <c r="X776" s="139"/>
      <c r="Y776" s="139"/>
      <c r="Z776" s="139"/>
      <c r="AA776" s="139"/>
    </row>
    <row r="777" spans="1:27">
      <c r="A777" s="314" t="s">
        <v>3382</v>
      </c>
      <c r="B777" s="473"/>
      <c r="C777" s="329"/>
      <c r="D777" s="329"/>
      <c r="E777" s="139"/>
      <c r="F777" s="139"/>
      <c r="G777" s="331"/>
      <c r="H777" s="331"/>
      <c r="I777" s="139"/>
      <c r="J777" s="139"/>
      <c r="K777" s="364"/>
      <c r="L777" s="364"/>
      <c r="M777" s="119"/>
      <c r="N777" s="119"/>
      <c r="O777" s="119"/>
      <c r="P777" s="119"/>
      <c r="Q777" s="119"/>
      <c r="R777" s="139"/>
      <c r="S777" s="139"/>
      <c r="T777" s="139"/>
      <c r="U777" s="139"/>
      <c r="V777" s="139"/>
      <c r="W777" s="139"/>
      <c r="X777" s="139"/>
      <c r="Y777" s="139"/>
      <c r="Z777" s="139"/>
      <c r="AA777" s="139"/>
    </row>
    <row r="778" spans="1:27">
      <c r="A778" s="314" t="s">
        <v>3383</v>
      </c>
      <c r="B778" s="473"/>
      <c r="C778" s="329"/>
      <c r="D778" s="329"/>
      <c r="E778" s="139"/>
      <c r="F778" s="139"/>
      <c r="G778" s="331"/>
      <c r="H778" s="331"/>
      <c r="I778" s="139"/>
      <c r="J778" s="139"/>
      <c r="K778" s="323"/>
      <c r="L778" s="323"/>
      <c r="M778" s="119"/>
      <c r="N778" s="119"/>
      <c r="O778" s="119"/>
      <c r="P778" s="119"/>
      <c r="Q778" s="119"/>
      <c r="R778" s="139"/>
      <c r="S778" s="139"/>
      <c r="T778" s="139"/>
      <c r="U778" s="139"/>
      <c r="V778" s="139"/>
      <c r="W778" s="139"/>
      <c r="X778" s="139"/>
      <c r="Y778" s="139"/>
      <c r="Z778" s="139"/>
      <c r="AA778" s="139"/>
    </row>
    <row r="779" spans="1:27">
      <c r="A779" s="314" t="s">
        <v>3384</v>
      </c>
      <c r="B779" s="473"/>
      <c r="C779" s="329"/>
      <c r="D779" s="329"/>
      <c r="E779" s="139"/>
      <c r="F779" s="139"/>
      <c r="G779" s="331"/>
      <c r="H779" s="331"/>
      <c r="I779" s="139"/>
      <c r="J779" s="139"/>
      <c r="K779" s="323"/>
      <c r="L779" s="323"/>
      <c r="M779" s="119"/>
      <c r="N779" s="119"/>
      <c r="O779" s="119"/>
      <c r="P779" s="119"/>
      <c r="Q779" s="119"/>
      <c r="R779" s="139"/>
      <c r="S779" s="139"/>
      <c r="T779" s="139"/>
      <c r="U779" s="139"/>
      <c r="V779" s="139"/>
      <c r="W779" s="139"/>
      <c r="X779" s="139"/>
      <c r="Y779" s="139"/>
      <c r="Z779" s="139"/>
      <c r="AA779" s="139"/>
    </row>
    <row r="780" spans="1:27">
      <c r="A780" s="314" t="s">
        <v>3385</v>
      </c>
      <c r="B780" s="473"/>
      <c r="C780" s="329"/>
      <c r="D780" s="329"/>
      <c r="E780" s="139"/>
      <c r="F780" s="139"/>
      <c r="G780" s="331"/>
      <c r="H780" s="331"/>
      <c r="I780" s="139"/>
      <c r="J780" s="139"/>
      <c r="K780" s="323"/>
      <c r="L780" s="323"/>
      <c r="M780" s="119"/>
      <c r="N780" s="119"/>
      <c r="O780" s="119"/>
      <c r="P780" s="119"/>
      <c r="Q780" s="119"/>
      <c r="R780" s="139"/>
      <c r="S780" s="139"/>
      <c r="T780" s="139"/>
      <c r="U780" s="139"/>
      <c r="V780" s="139"/>
      <c r="W780" s="139"/>
      <c r="X780" s="139"/>
      <c r="Y780" s="139"/>
      <c r="Z780" s="139"/>
      <c r="AA780" s="139"/>
    </row>
    <row r="781" spans="1:27">
      <c r="A781" s="314" t="s">
        <v>3386</v>
      </c>
      <c r="B781" s="473"/>
      <c r="C781" s="329"/>
      <c r="D781" s="329"/>
      <c r="E781" s="139"/>
      <c r="F781" s="139"/>
      <c r="G781" s="331"/>
      <c r="H781" s="331"/>
      <c r="I781" s="139"/>
      <c r="J781" s="139"/>
      <c r="K781" s="323"/>
      <c r="L781" s="323"/>
      <c r="M781" s="119"/>
      <c r="N781" s="119"/>
      <c r="O781" s="119"/>
      <c r="P781" s="119"/>
      <c r="Q781" s="119"/>
      <c r="R781" s="139"/>
      <c r="S781" s="139"/>
      <c r="T781" s="139"/>
      <c r="U781" s="139"/>
      <c r="V781" s="139"/>
      <c r="W781" s="139"/>
      <c r="X781" s="139"/>
      <c r="Y781" s="139"/>
      <c r="Z781" s="139"/>
      <c r="AA781" s="139"/>
    </row>
    <row r="782" spans="1:27">
      <c r="A782" s="314" t="s">
        <v>3387</v>
      </c>
      <c r="B782" s="473"/>
      <c r="C782" s="329"/>
      <c r="D782" s="329"/>
      <c r="E782" s="139"/>
      <c r="F782" s="139"/>
      <c r="G782" s="331"/>
      <c r="H782" s="331"/>
      <c r="I782" s="139"/>
      <c r="J782" s="139"/>
      <c r="K782" s="323"/>
      <c r="L782" s="323"/>
      <c r="M782" s="119"/>
      <c r="N782" s="119"/>
      <c r="O782" s="119"/>
      <c r="P782" s="119"/>
      <c r="Q782" s="119"/>
      <c r="R782" s="139"/>
      <c r="S782" s="139"/>
      <c r="T782" s="139"/>
      <c r="U782" s="139"/>
      <c r="V782" s="139"/>
      <c r="W782" s="139"/>
      <c r="X782" s="139"/>
      <c r="Y782" s="139"/>
      <c r="Z782" s="139"/>
      <c r="AA782" s="139"/>
    </row>
    <row r="783" spans="1:27">
      <c r="A783" s="314" t="s">
        <v>3388</v>
      </c>
      <c r="B783" s="473"/>
      <c r="C783" s="329"/>
      <c r="D783" s="329"/>
      <c r="E783" s="139"/>
      <c r="F783" s="139"/>
      <c r="G783" s="331"/>
      <c r="H783" s="331"/>
      <c r="I783" s="139"/>
      <c r="J783" s="139"/>
      <c r="K783" s="323"/>
      <c r="L783" s="323"/>
      <c r="M783" s="119"/>
      <c r="N783" s="119"/>
      <c r="O783" s="119"/>
      <c r="P783" s="119"/>
      <c r="Q783" s="119"/>
      <c r="R783" s="139"/>
      <c r="S783" s="139"/>
      <c r="T783" s="139"/>
      <c r="U783" s="139"/>
      <c r="V783" s="139"/>
      <c r="W783" s="139"/>
      <c r="X783" s="139"/>
      <c r="Y783" s="139"/>
      <c r="Z783" s="139"/>
      <c r="AA783" s="139"/>
    </row>
    <row r="784" spans="1:27">
      <c r="A784" s="314" t="s">
        <v>3389</v>
      </c>
      <c r="B784" s="473"/>
      <c r="C784" s="329"/>
      <c r="D784" s="329"/>
      <c r="E784" s="139"/>
      <c r="F784" s="139"/>
      <c r="G784" s="331"/>
      <c r="H784" s="331"/>
      <c r="I784" s="139"/>
      <c r="J784" s="139"/>
      <c r="K784" s="323"/>
      <c r="L784" s="323"/>
      <c r="M784" s="119"/>
      <c r="N784" s="119"/>
      <c r="O784" s="119"/>
      <c r="P784" s="119"/>
      <c r="Q784" s="119"/>
      <c r="R784" s="139"/>
      <c r="S784" s="139"/>
      <c r="T784" s="139"/>
      <c r="U784" s="139"/>
      <c r="V784" s="139"/>
      <c r="W784" s="139"/>
      <c r="X784" s="139"/>
      <c r="Y784" s="139"/>
      <c r="Z784" s="139"/>
      <c r="AA784" s="139"/>
    </row>
    <row r="785" spans="1:27">
      <c r="A785" s="314" t="s">
        <v>3390</v>
      </c>
      <c r="B785" s="473"/>
      <c r="C785" s="329"/>
      <c r="D785" s="329"/>
      <c r="E785" s="139"/>
      <c r="F785" s="139"/>
      <c r="G785" s="331"/>
      <c r="H785" s="331"/>
      <c r="I785" s="139"/>
      <c r="J785" s="139"/>
      <c r="K785" s="323"/>
      <c r="L785" s="323"/>
      <c r="M785" s="119"/>
      <c r="N785" s="119"/>
      <c r="O785" s="119"/>
      <c r="P785" s="119"/>
      <c r="Q785" s="119"/>
      <c r="R785" s="139"/>
      <c r="S785" s="139"/>
      <c r="T785" s="139"/>
      <c r="U785" s="139"/>
      <c r="V785" s="139"/>
      <c r="W785" s="139"/>
      <c r="X785" s="139"/>
      <c r="Y785" s="139"/>
      <c r="Z785" s="139"/>
      <c r="AA785" s="139"/>
    </row>
    <row r="786" spans="1:27">
      <c r="A786" s="314" t="s">
        <v>3391</v>
      </c>
      <c r="B786" s="473"/>
      <c r="C786" s="329"/>
      <c r="D786" s="329"/>
      <c r="E786" s="389"/>
      <c r="F786" s="139"/>
      <c r="G786" s="331"/>
      <c r="H786" s="331"/>
      <c r="I786" s="139"/>
      <c r="J786" s="139"/>
      <c r="K786" s="323"/>
      <c r="L786" s="323"/>
      <c r="M786" s="119"/>
      <c r="N786" s="119"/>
      <c r="O786" s="119"/>
      <c r="P786" s="119"/>
      <c r="Q786" s="119"/>
      <c r="R786" s="139"/>
      <c r="S786" s="139"/>
      <c r="T786" s="139"/>
      <c r="U786" s="139"/>
      <c r="V786" s="139"/>
      <c r="W786" s="139"/>
      <c r="X786" s="139"/>
      <c r="Y786" s="139"/>
      <c r="Z786" s="139"/>
      <c r="AA786" s="139"/>
    </row>
    <row r="787" spans="1:27">
      <c r="A787" s="314" t="s">
        <v>3392</v>
      </c>
      <c r="B787" s="473"/>
      <c r="C787" s="329"/>
      <c r="D787" s="329"/>
      <c r="E787" s="139"/>
      <c r="F787" s="139"/>
      <c r="G787" s="331"/>
      <c r="H787" s="331"/>
      <c r="I787" s="139"/>
      <c r="J787" s="139"/>
      <c r="K787" s="323"/>
      <c r="L787" s="323"/>
      <c r="M787" s="119"/>
      <c r="N787" s="119"/>
      <c r="O787" s="119"/>
      <c r="P787" s="119"/>
      <c r="Q787" s="119"/>
      <c r="R787" s="139"/>
      <c r="S787" s="139"/>
      <c r="T787" s="139"/>
      <c r="U787" s="139"/>
      <c r="V787" s="139"/>
      <c r="W787" s="139"/>
      <c r="X787" s="139"/>
      <c r="Y787" s="139"/>
      <c r="Z787" s="139"/>
      <c r="AA787" s="139"/>
    </row>
    <row r="788" spans="1:27">
      <c r="A788" s="314" t="s">
        <v>3393</v>
      </c>
      <c r="B788" s="473"/>
      <c r="C788" s="329"/>
      <c r="D788" s="329"/>
      <c r="E788" s="139"/>
      <c r="F788" s="139"/>
      <c r="G788" s="331"/>
      <c r="H788" s="331"/>
      <c r="I788" s="139"/>
      <c r="J788" s="139"/>
      <c r="K788" s="323"/>
      <c r="L788" s="323"/>
      <c r="M788" s="119"/>
      <c r="N788" s="119"/>
      <c r="O788" s="119"/>
      <c r="P788" s="119"/>
      <c r="Q788" s="119"/>
      <c r="R788" s="139"/>
      <c r="S788" s="139"/>
      <c r="T788" s="139"/>
      <c r="U788" s="139"/>
      <c r="V788" s="139"/>
      <c r="W788" s="139"/>
      <c r="X788" s="139"/>
      <c r="Y788" s="139"/>
      <c r="Z788" s="139"/>
      <c r="AA788" s="139"/>
    </row>
    <row r="789" spans="1:27">
      <c r="A789" s="314" t="s">
        <v>3394</v>
      </c>
      <c r="B789" s="473"/>
      <c r="C789" s="329"/>
      <c r="D789" s="329"/>
      <c r="E789" s="139"/>
      <c r="F789" s="139"/>
      <c r="G789" s="331"/>
      <c r="H789" s="331"/>
      <c r="I789" s="139"/>
      <c r="J789" s="139"/>
      <c r="K789" s="323"/>
      <c r="L789" s="323"/>
      <c r="M789" s="119"/>
      <c r="N789" s="119"/>
      <c r="O789" s="119"/>
      <c r="P789" s="119"/>
      <c r="Q789" s="119"/>
      <c r="R789" s="139"/>
      <c r="S789" s="139"/>
      <c r="T789" s="139"/>
      <c r="U789" s="139"/>
      <c r="V789" s="139"/>
      <c r="W789" s="139"/>
      <c r="X789" s="139"/>
      <c r="Y789" s="139"/>
      <c r="Z789" s="139"/>
      <c r="AA789" s="139"/>
    </row>
    <row r="790" spans="1:27">
      <c r="A790" s="314" t="s">
        <v>3395</v>
      </c>
      <c r="B790" s="473"/>
      <c r="C790" s="329"/>
      <c r="D790" s="329"/>
      <c r="E790" s="139"/>
      <c r="F790" s="139"/>
      <c r="G790" s="331"/>
      <c r="H790" s="331"/>
      <c r="I790" s="139"/>
      <c r="J790" s="139"/>
      <c r="K790" s="323"/>
      <c r="L790" s="323"/>
      <c r="M790" s="119"/>
      <c r="N790" s="119"/>
      <c r="O790" s="119"/>
      <c r="P790" s="119"/>
      <c r="Q790" s="119"/>
      <c r="R790" s="139"/>
      <c r="S790" s="139"/>
      <c r="T790" s="139"/>
      <c r="U790" s="139"/>
      <c r="V790" s="139"/>
      <c r="W790" s="139"/>
      <c r="X790" s="139"/>
      <c r="Y790" s="139"/>
      <c r="Z790" s="139"/>
      <c r="AA790" s="139"/>
    </row>
    <row r="791" spans="1:27">
      <c r="A791" s="314" t="s">
        <v>3396</v>
      </c>
      <c r="B791" s="473"/>
      <c r="C791" s="329"/>
      <c r="D791" s="329"/>
      <c r="E791" s="139"/>
      <c r="F791" s="139"/>
      <c r="G791" s="331"/>
      <c r="H791" s="331"/>
      <c r="I791" s="139"/>
      <c r="J791" s="139"/>
      <c r="K791" s="323"/>
      <c r="L791" s="323"/>
      <c r="M791" s="119"/>
      <c r="N791" s="119"/>
      <c r="O791" s="119"/>
      <c r="P791" s="119"/>
      <c r="Q791" s="119"/>
      <c r="R791" s="139"/>
      <c r="S791" s="139"/>
      <c r="T791" s="139"/>
      <c r="U791" s="139"/>
      <c r="V791" s="139"/>
      <c r="W791" s="139"/>
      <c r="X791" s="139"/>
      <c r="Y791" s="139"/>
      <c r="Z791" s="139"/>
      <c r="AA791" s="139"/>
    </row>
    <row r="792" spans="1:27">
      <c r="A792" s="314" t="s">
        <v>3397</v>
      </c>
      <c r="B792" s="473"/>
      <c r="C792" s="332"/>
      <c r="D792" s="332"/>
      <c r="E792" s="325"/>
      <c r="F792" s="333"/>
      <c r="G792" s="333"/>
      <c r="H792" s="333"/>
      <c r="I792" s="390"/>
      <c r="J792" s="238"/>
      <c r="K792" s="333"/>
      <c r="L792" s="390"/>
      <c r="M792" s="333"/>
      <c r="N792" s="333"/>
      <c r="O792" s="391"/>
      <c r="P792" s="333"/>
      <c r="Q792" s="333"/>
      <c r="R792" s="392"/>
      <c r="S792" s="390"/>
      <c r="T792" s="333"/>
      <c r="U792" s="393"/>
      <c r="V792" s="394"/>
      <c r="W792" s="332"/>
      <c r="X792" s="392"/>
      <c r="Y792" s="333"/>
      <c r="Z792" s="333"/>
      <c r="AA792" s="392"/>
    </row>
    <row r="793" spans="1:27">
      <c r="A793" s="314" t="s">
        <v>3398</v>
      </c>
      <c r="B793" s="473"/>
      <c r="C793" s="332"/>
      <c r="D793" s="332"/>
      <c r="E793" s="333"/>
      <c r="F793" s="333"/>
      <c r="G793" s="333"/>
      <c r="H793" s="332"/>
      <c r="I793" s="333"/>
      <c r="J793" s="238"/>
      <c r="K793" s="333"/>
      <c r="L793" s="390"/>
      <c r="M793" s="333"/>
      <c r="N793" s="333"/>
      <c r="O793" s="333"/>
      <c r="P793" s="333"/>
      <c r="Q793" s="333"/>
      <c r="R793" s="333"/>
      <c r="S793" s="333"/>
      <c r="T793" s="333"/>
      <c r="U793" s="393"/>
      <c r="V793" s="394"/>
      <c r="W793" s="332"/>
      <c r="X793" s="333"/>
      <c r="Y793" s="333"/>
      <c r="Z793" s="333"/>
      <c r="AA793" s="333"/>
    </row>
    <row r="794" spans="1:27">
      <c r="A794" s="314" t="s">
        <v>3399</v>
      </c>
      <c r="B794" s="473"/>
      <c r="C794" s="332"/>
      <c r="D794" s="332"/>
      <c r="E794" s="333"/>
      <c r="F794" s="333"/>
      <c r="G794" s="333"/>
      <c r="H794" s="332"/>
      <c r="I794" s="333"/>
      <c r="J794" s="238"/>
      <c r="K794" s="333"/>
      <c r="L794" s="390"/>
      <c r="M794" s="333"/>
      <c r="N794" s="333"/>
      <c r="O794" s="333"/>
      <c r="P794" s="333"/>
      <c r="Q794" s="333"/>
      <c r="R794" s="333"/>
      <c r="S794" s="333"/>
      <c r="T794" s="333"/>
      <c r="U794" s="393"/>
      <c r="V794" s="394"/>
      <c r="W794" s="332"/>
      <c r="X794" s="333"/>
      <c r="Y794" s="333"/>
      <c r="Z794" s="333"/>
      <c r="AA794" s="333"/>
    </row>
    <row r="795" spans="1:27">
      <c r="A795" s="314" t="s">
        <v>3400</v>
      </c>
      <c r="B795" s="473"/>
      <c r="C795" s="332"/>
      <c r="D795" s="332"/>
      <c r="E795" s="333"/>
      <c r="F795" s="333"/>
      <c r="G795" s="333"/>
      <c r="H795" s="332"/>
      <c r="I795" s="333"/>
      <c r="J795" s="238"/>
      <c r="K795" s="333"/>
      <c r="L795" s="390"/>
      <c r="M795" s="333"/>
      <c r="N795" s="333"/>
      <c r="O795" s="333"/>
      <c r="P795" s="333"/>
      <c r="Q795" s="333"/>
      <c r="R795" s="333"/>
      <c r="S795" s="333"/>
      <c r="T795" s="333"/>
      <c r="U795" s="393"/>
      <c r="V795" s="394"/>
      <c r="W795" s="332"/>
      <c r="X795" s="333"/>
      <c r="Y795" s="333"/>
      <c r="Z795" s="333"/>
      <c r="AA795" s="333"/>
    </row>
    <row r="796" spans="1:27">
      <c r="A796" s="314" t="s">
        <v>3401</v>
      </c>
      <c r="B796" s="473"/>
      <c r="C796" s="332"/>
      <c r="D796" s="332"/>
      <c r="E796" s="333"/>
      <c r="F796" s="333"/>
      <c r="G796" s="333"/>
      <c r="H796" s="332"/>
      <c r="I796" s="333"/>
      <c r="J796" s="238"/>
      <c r="K796" s="333"/>
      <c r="L796" s="390"/>
      <c r="M796" s="333"/>
      <c r="N796" s="333"/>
      <c r="O796" s="333"/>
      <c r="P796" s="333"/>
      <c r="Q796" s="333"/>
      <c r="R796" s="333"/>
      <c r="S796" s="333"/>
      <c r="T796" s="333"/>
      <c r="U796" s="393"/>
      <c r="V796" s="394"/>
      <c r="W796" s="332"/>
      <c r="X796" s="333"/>
      <c r="Y796" s="333"/>
      <c r="Z796" s="333"/>
      <c r="AA796" s="333"/>
    </row>
    <row r="797" spans="1:27">
      <c r="A797" s="314" t="s">
        <v>3402</v>
      </c>
      <c r="B797" s="473"/>
      <c r="C797" s="332"/>
      <c r="D797" s="332"/>
      <c r="E797" s="325"/>
      <c r="F797" s="333"/>
      <c r="G797" s="333"/>
      <c r="H797" s="333"/>
      <c r="I797" s="390"/>
      <c r="J797" s="238"/>
      <c r="K797" s="333"/>
      <c r="L797" s="390"/>
      <c r="M797" s="333"/>
      <c r="N797" s="333"/>
      <c r="O797" s="333"/>
      <c r="P797" s="333"/>
      <c r="Q797" s="333"/>
      <c r="R797" s="392"/>
      <c r="S797" s="390"/>
      <c r="T797" s="333"/>
      <c r="U797" s="393"/>
      <c r="V797" s="394"/>
      <c r="W797" s="332"/>
      <c r="X797" s="333"/>
      <c r="Y797" s="333"/>
      <c r="Z797" s="333"/>
      <c r="AA797" s="392"/>
    </row>
    <row r="798" spans="1:27">
      <c r="A798" s="314" t="s">
        <v>3403</v>
      </c>
      <c r="B798" s="473"/>
      <c r="C798" s="332"/>
      <c r="D798" s="332"/>
      <c r="E798" s="325"/>
      <c r="F798" s="333"/>
      <c r="G798" s="333"/>
      <c r="H798" s="333"/>
      <c r="I798" s="390"/>
      <c r="J798" s="238"/>
      <c r="K798" s="333"/>
      <c r="L798" s="390"/>
      <c r="M798" s="333"/>
      <c r="N798" s="333"/>
      <c r="O798" s="333"/>
      <c r="P798" s="333"/>
      <c r="Q798" s="333"/>
      <c r="R798" s="392"/>
      <c r="S798" s="390"/>
      <c r="T798" s="333"/>
      <c r="U798" s="393"/>
      <c r="V798" s="394"/>
      <c r="W798" s="332"/>
      <c r="X798" s="333"/>
      <c r="Y798" s="333"/>
      <c r="Z798" s="333"/>
      <c r="AA798" s="392"/>
    </row>
    <row r="799" spans="1:27">
      <c r="A799" s="314" t="s">
        <v>3404</v>
      </c>
      <c r="B799" s="473"/>
      <c r="C799" s="332"/>
      <c r="D799" s="332"/>
      <c r="E799" s="395"/>
      <c r="F799" s="396"/>
      <c r="G799" s="238"/>
      <c r="H799" s="397"/>
      <c r="I799" s="398"/>
      <c r="J799" s="238"/>
      <c r="K799" s="333"/>
      <c r="L799" s="390"/>
      <c r="M799" s="333"/>
      <c r="N799" s="333"/>
      <c r="O799" s="333"/>
      <c r="P799" s="333"/>
      <c r="Q799" s="333"/>
      <c r="R799" s="237"/>
      <c r="S799" s="399"/>
      <c r="T799" s="396"/>
      <c r="U799" s="393"/>
      <c r="V799" s="394"/>
      <c r="W799" s="332"/>
      <c r="X799" s="333"/>
      <c r="Y799" s="333"/>
      <c r="Z799" s="333"/>
      <c r="AA799" s="392"/>
    </row>
    <row r="800" spans="1:27">
      <c r="A800" s="314" t="s">
        <v>3405</v>
      </c>
      <c r="B800" s="473"/>
      <c r="C800" s="332"/>
      <c r="D800" s="332"/>
      <c r="E800" s="400"/>
      <c r="F800" s="209"/>
      <c r="G800" s="44"/>
      <c r="H800" s="333"/>
      <c r="I800" s="401"/>
      <c r="J800" s="238"/>
      <c r="K800" s="333"/>
      <c r="L800" s="390"/>
      <c r="M800" s="115"/>
      <c r="N800" s="116"/>
      <c r="O800" s="116"/>
      <c r="P800" s="333"/>
      <c r="Q800" s="116"/>
      <c r="R800" s="211"/>
      <c r="S800" s="116"/>
      <c r="T800" s="209"/>
      <c r="U800" s="393"/>
      <c r="V800" s="394"/>
      <c r="W800" s="332"/>
      <c r="X800" s="333"/>
      <c r="Y800" s="116"/>
      <c r="Z800" s="116"/>
      <c r="AA800" s="211"/>
    </row>
    <row r="801" spans="1:27">
      <c r="A801" s="314" t="s">
        <v>3406</v>
      </c>
      <c r="B801" s="473"/>
      <c r="C801" s="332"/>
      <c r="D801" s="332"/>
      <c r="E801" s="402"/>
      <c r="F801" s="209"/>
      <c r="G801" s="44"/>
      <c r="H801" s="397"/>
      <c r="I801" s="401"/>
      <c r="J801" s="44"/>
      <c r="K801" s="307"/>
      <c r="L801" s="307"/>
      <c r="M801" s="116"/>
      <c r="N801" s="116"/>
      <c r="O801" s="116"/>
      <c r="P801" s="300"/>
      <c r="Q801" s="116"/>
      <c r="R801" s="403"/>
      <c r="S801" s="304"/>
      <c r="T801" s="209"/>
      <c r="U801" s="116"/>
      <c r="V801" s="209"/>
      <c r="W801" s="209"/>
      <c r="X801" s="238"/>
      <c r="Y801" s="116"/>
      <c r="Z801" s="308"/>
      <c r="AA801" s="403"/>
    </row>
    <row r="802" spans="1:27">
      <c r="A802" s="314" t="s">
        <v>3407</v>
      </c>
      <c r="B802" s="473"/>
      <c r="C802" s="332"/>
      <c r="D802" s="332"/>
      <c r="E802" s="404"/>
      <c r="F802" s="333"/>
      <c r="G802" s="238"/>
      <c r="H802" s="333"/>
      <c r="I802" s="405"/>
      <c r="J802" s="238"/>
      <c r="K802" s="333"/>
      <c r="L802" s="390"/>
      <c r="M802" s="333"/>
      <c r="N802" s="333"/>
      <c r="O802" s="333"/>
      <c r="P802" s="333"/>
      <c r="Q802" s="399"/>
      <c r="R802" s="392"/>
      <c r="S802" s="390"/>
      <c r="T802" s="333"/>
      <c r="U802" s="393"/>
      <c r="V802" s="394"/>
      <c r="W802" s="332"/>
      <c r="X802" s="333"/>
      <c r="Y802" s="333"/>
      <c r="Z802" s="399"/>
      <c r="AA802" s="392"/>
    </row>
    <row r="803" spans="1:27">
      <c r="A803" s="314" t="s">
        <v>3408</v>
      </c>
      <c r="B803" s="473"/>
      <c r="C803" s="332"/>
      <c r="D803" s="332"/>
      <c r="E803" s="406"/>
      <c r="F803" s="209"/>
      <c r="G803" s="44"/>
      <c r="H803" s="407"/>
      <c r="I803" s="405"/>
      <c r="J803" s="44"/>
      <c r="K803" s="307"/>
      <c r="L803" s="307"/>
      <c r="M803" s="116"/>
      <c r="N803" s="116"/>
      <c r="O803" s="116"/>
      <c r="P803" s="300"/>
      <c r="Q803" s="116"/>
      <c r="R803" s="213"/>
      <c r="S803" s="116"/>
      <c r="T803" s="209"/>
      <c r="U803" s="393"/>
      <c r="V803" s="394"/>
      <c r="W803" s="332"/>
      <c r="X803" s="333"/>
      <c r="Y803" s="333"/>
      <c r="Z803" s="116"/>
      <c r="AA803" s="213"/>
    </row>
    <row r="804" spans="1:27">
      <c r="A804" s="314" t="s">
        <v>3409</v>
      </c>
      <c r="B804" s="473"/>
      <c r="C804" s="332"/>
      <c r="D804" s="332"/>
      <c r="E804" s="408"/>
      <c r="F804" s="209"/>
      <c r="G804" s="44"/>
      <c r="H804" s="409"/>
      <c r="I804" s="405"/>
      <c r="J804" s="44"/>
      <c r="K804" s="307"/>
      <c r="L804" s="307"/>
      <c r="M804" s="116"/>
      <c r="N804" s="116"/>
      <c r="O804" s="116"/>
      <c r="P804" s="300"/>
      <c r="Q804" s="116"/>
      <c r="R804" s="410"/>
      <c r="S804" s="401"/>
      <c r="T804" s="209"/>
      <c r="U804" s="116"/>
      <c r="V804" s="209"/>
      <c r="W804" s="209"/>
      <c r="X804" s="333"/>
      <c r="Y804" s="116"/>
      <c r="Z804" s="116"/>
      <c r="AA804" s="410"/>
    </row>
    <row r="805" spans="1:27">
      <c r="A805" s="314" t="s">
        <v>3410</v>
      </c>
      <c r="B805" s="473"/>
      <c r="C805" s="332"/>
      <c r="D805" s="332"/>
      <c r="E805" s="411"/>
      <c r="F805" s="209"/>
      <c r="G805" s="44"/>
      <c r="H805" s="397"/>
      <c r="I805" s="405"/>
      <c r="J805" s="44"/>
      <c r="K805" s="307"/>
      <c r="L805" s="307"/>
      <c r="M805" s="116"/>
      <c r="N805" s="116"/>
      <c r="O805" s="116"/>
      <c r="P805" s="300"/>
      <c r="Q805" s="116"/>
      <c r="R805" s="211"/>
      <c r="S805" s="401"/>
      <c r="T805" s="209"/>
      <c r="U805" s="116"/>
      <c r="V805" s="209"/>
      <c r="W805" s="209"/>
      <c r="X805" s="333"/>
      <c r="Y805" s="116"/>
      <c r="Z805" s="116"/>
      <c r="AA805" s="211"/>
    </row>
    <row r="806" spans="1:27">
      <c r="A806" s="314" t="s">
        <v>3411</v>
      </c>
      <c r="B806" s="473"/>
      <c r="C806" s="332"/>
      <c r="D806" s="332"/>
      <c r="E806" s="400"/>
      <c r="F806" s="209"/>
      <c r="G806" s="44"/>
      <c r="H806" s="397"/>
      <c r="I806" s="405"/>
      <c r="J806" s="44"/>
      <c r="K806" s="307"/>
      <c r="L806" s="307"/>
      <c r="M806" s="401"/>
      <c r="N806" s="116"/>
      <c r="O806" s="116"/>
      <c r="P806" s="300"/>
      <c r="Q806" s="116"/>
      <c r="R806" s="410"/>
      <c r="S806" s="412"/>
      <c r="T806" s="209"/>
      <c r="U806" s="116"/>
      <c r="V806" s="209"/>
      <c r="W806" s="209"/>
      <c r="X806" s="333"/>
      <c r="Y806" s="116"/>
      <c r="Z806" s="116"/>
      <c r="AA806" s="410"/>
    </row>
    <row r="807" spans="1:27">
      <c r="A807" s="314" t="s">
        <v>3412</v>
      </c>
      <c r="B807" s="473"/>
      <c r="C807" s="332"/>
      <c r="D807" s="332"/>
      <c r="E807" s="411"/>
      <c r="F807" s="209"/>
      <c r="G807" s="44"/>
      <c r="H807" s="413"/>
      <c r="I807" s="405"/>
      <c r="J807" s="44"/>
      <c r="K807" s="307"/>
      <c r="L807" s="307"/>
      <c r="M807" s="116"/>
      <c r="N807" s="116"/>
      <c r="O807" s="116"/>
      <c r="P807" s="300"/>
      <c r="Q807" s="116"/>
      <c r="R807" s="414"/>
      <c r="S807" s="415"/>
      <c r="T807" s="209"/>
      <c r="U807" s="116"/>
      <c r="V807" s="209"/>
      <c r="W807" s="209"/>
      <c r="X807" s="44"/>
      <c r="Y807" s="116"/>
      <c r="Z807" s="116"/>
      <c r="AA807" s="410"/>
    </row>
    <row r="808" spans="1:27">
      <c r="A808" s="314" t="s">
        <v>3413</v>
      </c>
      <c r="B808" s="473"/>
      <c r="C808" s="332"/>
      <c r="D808" s="332"/>
      <c r="E808" s="406"/>
      <c r="F808" s="209"/>
      <c r="G808" s="44"/>
      <c r="H808" s="416"/>
      <c r="I808" s="405"/>
      <c r="J808" s="200"/>
      <c r="K808" s="362"/>
      <c r="L808" s="307"/>
      <c r="M808" s="116"/>
      <c r="N808" s="116"/>
      <c r="O808" s="116"/>
      <c r="P808" s="300"/>
      <c r="Q808" s="116"/>
      <c r="R808" s="211"/>
      <c r="S808" s="116"/>
      <c r="T808" s="209"/>
      <c r="U808" s="116"/>
      <c r="V808" s="209"/>
      <c r="W808" s="209"/>
      <c r="X808" s="417"/>
      <c r="Y808" s="116"/>
      <c r="Z808" s="116"/>
      <c r="AA808" s="410"/>
    </row>
    <row r="809" spans="1:27">
      <c r="A809" s="314" t="s">
        <v>3414</v>
      </c>
      <c r="B809" s="473"/>
      <c r="C809" s="332"/>
      <c r="D809" s="332"/>
      <c r="E809" s="402"/>
      <c r="F809" s="209"/>
      <c r="G809" s="44"/>
      <c r="H809" s="418"/>
      <c r="I809" s="405"/>
      <c r="J809" s="44"/>
      <c r="K809" s="307"/>
      <c r="L809" s="307"/>
      <c r="M809" s="116"/>
      <c r="N809" s="116"/>
      <c r="O809" s="116"/>
      <c r="P809" s="300"/>
      <c r="Q809" s="116"/>
      <c r="R809" s="403"/>
      <c r="S809" s="304"/>
      <c r="T809" s="209"/>
      <c r="U809" s="116"/>
      <c r="V809" s="209"/>
      <c r="W809" s="209"/>
      <c r="X809" s="419"/>
      <c r="Y809" s="116"/>
      <c r="Z809" s="363"/>
      <c r="AA809" s="410"/>
    </row>
    <row r="810" spans="1:27">
      <c r="A810" s="314" t="s">
        <v>3415</v>
      </c>
      <c r="B810" s="473"/>
      <c r="C810" s="332"/>
      <c r="D810" s="420"/>
      <c r="E810" s="411"/>
      <c r="F810" s="209"/>
      <c r="G810" s="44"/>
      <c r="H810" s="418"/>
      <c r="I810" s="405"/>
      <c r="J810" s="44"/>
      <c r="K810" s="307"/>
      <c r="L810" s="307"/>
      <c r="M810" s="116"/>
      <c r="N810" s="116"/>
      <c r="O810" s="365"/>
      <c r="P810" s="300"/>
      <c r="Q810" s="116"/>
      <c r="R810" s="211"/>
      <c r="S810" s="401"/>
      <c r="T810" s="209"/>
      <c r="U810" s="116"/>
      <c r="V810" s="209"/>
      <c r="W810" s="209"/>
      <c r="X810" s="333"/>
      <c r="Y810" s="116"/>
      <c r="Z810" s="116"/>
      <c r="AA810" s="410"/>
    </row>
    <row r="811" spans="1:27">
      <c r="A811" s="314" t="s">
        <v>3416</v>
      </c>
      <c r="B811" s="473"/>
      <c r="C811" s="332"/>
      <c r="D811" s="421"/>
      <c r="E811" s="411"/>
      <c r="F811" s="209"/>
      <c r="G811" s="44"/>
      <c r="H811" s="418"/>
      <c r="I811" s="405"/>
      <c r="J811" s="200"/>
      <c r="K811" s="362"/>
      <c r="L811" s="307"/>
      <c r="M811" s="116"/>
      <c r="N811" s="116"/>
      <c r="O811" s="116"/>
      <c r="P811" s="300"/>
      <c r="Q811" s="402"/>
      <c r="R811" s="422"/>
      <c r="S811" s="116"/>
      <c r="T811" s="209"/>
      <c r="U811" s="116"/>
      <c r="V811" s="209"/>
      <c r="W811" s="209"/>
      <c r="X811" s="44"/>
      <c r="Y811" s="116"/>
      <c r="Z811" s="402"/>
      <c r="AA811" s="410"/>
    </row>
    <row r="812" spans="1:27">
      <c r="A812" s="314" t="s">
        <v>3417</v>
      </c>
      <c r="B812" s="473"/>
      <c r="C812" s="332"/>
      <c r="D812" s="421"/>
      <c r="E812" s="411"/>
      <c r="F812" s="209"/>
      <c r="G812" s="44"/>
      <c r="H812" s="418"/>
      <c r="I812" s="405"/>
      <c r="J812" s="200"/>
      <c r="K812" s="362"/>
      <c r="L812" s="307"/>
      <c r="M812" s="116"/>
      <c r="N812" s="116"/>
      <c r="O812" s="116"/>
      <c r="P812" s="300"/>
      <c r="Q812" s="116"/>
      <c r="R812" s="211"/>
      <c r="S812" s="116"/>
      <c r="T812" s="209"/>
      <c r="U812" s="116"/>
      <c r="V812" s="209"/>
      <c r="W812" s="209"/>
      <c r="X812" s="423"/>
      <c r="Y812" s="116"/>
      <c r="Z812" s="116"/>
      <c r="AA812" s="410"/>
    </row>
    <row r="813" spans="1:27">
      <c r="A813" s="314" t="s">
        <v>3418</v>
      </c>
      <c r="B813" s="473"/>
      <c r="C813" s="332"/>
      <c r="D813" s="421"/>
      <c r="E813" s="411"/>
      <c r="F813" s="209"/>
      <c r="G813" s="44"/>
      <c r="H813" s="418"/>
      <c r="I813" s="405"/>
      <c r="J813" s="200"/>
      <c r="K813" s="362"/>
      <c r="L813" s="307"/>
      <c r="M813" s="116"/>
      <c r="N813" s="116"/>
      <c r="O813" s="116"/>
      <c r="P813" s="300"/>
      <c r="Q813" s="116"/>
      <c r="R813" s="211"/>
      <c r="S813" s="116"/>
      <c r="T813" s="209"/>
      <c r="U813" s="116"/>
      <c r="V813" s="209"/>
      <c r="W813" s="209"/>
      <c r="X813" s="424"/>
      <c r="Y813" s="116"/>
      <c r="Z813" s="116"/>
      <c r="AA813" s="410"/>
    </row>
    <row r="814" spans="1:27">
      <c r="A814" s="314" t="s">
        <v>3419</v>
      </c>
      <c r="B814" s="471"/>
      <c r="C814" s="187"/>
      <c r="D814" s="187"/>
      <c r="E814" s="187"/>
      <c r="F814" s="187"/>
      <c r="G814" s="200"/>
      <c r="H814" s="334"/>
      <c r="I814" s="187"/>
      <c r="J814" s="187"/>
      <c r="K814" s="143"/>
      <c r="L814" s="143"/>
      <c r="M814" s="193"/>
      <c r="N814" s="193"/>
      <c r="O814" s="193"/>
      <c r="P814" s="376"/>
      <c r="Q814" s="193"/>
      <c r="R814" s="425"/>
      <c r="S814" s="193"/>
      <c r="T814" s="198"/>
      <c r="U814" s="193"/>
      <c r="V814" s="198"/>
      <c r="W814" s="198"/>
      <c r="X814" s="187"/>
      <c r="Y814" s="193"/>
      <c r="Z814" s="193"/>
      <c r="AA814" s="189"/>
    </row>
    <row r="815" spans="1:27">
      <c r="A815" s="314" t="s">
        <v>3420</v>
      </c>
      <c r="B815" s="471"/>
      <c r="C815" s="187"/>
      <c r="D815" s="187"/>
      <c r="E815" s="187"/>
      <c r="F815" s="200"/>
      <c r="G815" s="200"/>
      <c r="H815" s="335"/>
      <c r="I815" s="187"/>
      <c r="J815" s="187"/>
      <c r="K815" s="143"/>
      <c r="L815" s="143"/>
      <c r="M815" s="193"/>
      <c r="N815" s="193"/>
      <c r="O815" s="193"/>
      <c r="P815" s="376"/>
      <c r="Q815" s="193"/>
      <c r="R815" s="425"/>
      <c r="S815" s="193"/>
      <c r="T815" s="379"/>
      <c r="U815" s="193"/>
      <c r="V815" s="198"/>
      <c r="W815" s="198"/>
      <c r="X815" s="200"/>
      <c r="Y815" s="193"/>
      <c r="Z815" s="193"/>
      <c r="AA815" s="189"/>
    </row>
    <row r="816" spans="1:27">
      <c r="A816" s="314" t="s">
        <v>3421</v>
      </c>
      <c r="B816" s="471"/>
      <c r="C816" s="187"/>
      <c r="D816" s="187"/>
      <c r="E816" s="187"/>
      <c r="F816" s="200"/>
      <c r="G816" s="200"/>
      <c r="H816" s="335"/>
      <c r="I816" s="187"/>
      <c r="J816" s="187"/>
      <c r="K816" s="143"/>
      <c r="L816" s="143"/>
      <c r="M816" s="193"/>
      <c r="N816" s="193"/>
      <c r="O816" s="193"/>
      <c r="P816" s="376"/>
      <c r="Q816" s="193"/>
      <c r="R816" s="425"/>
      <c r="S816" s="193"/>
      <c r="T816" s="379"/>
      <c r="U816" s="193"/>
      <c r="V816" s="198"/>
      <c r="W816" s="198"/>
      <c r="X816" s="200"/>
      <c r="Y816" s="193"/>
      <c r="Z816" s="193"/>
      <c r="AA816" s="189"/>
    </row>
    <row r="817" spans="1:27">
      <c r="A817" s="314" t="s">
        <v>3422</v>
      </c>
      <c r="B817" s="471"/>
      <c r="C817" s="187"/>
      <c r="D817" s="187"/>
      <c r="E817" s="187"/>
      <c r="F817" s="187"/>
      <c r="G817" s="187"/>
      <c r="H817" s="187"/>
      <c r="I817" s="187"/>
      <c r="J817" s="187"/>
      <c r="K817" s="143"/>
      <c r="L817" s="143"/>
      <c r="M817" s="193"/>
      <c r="N817" s="193"/>
      <c r="O817" s="193"/>
      <c r="P817" s="376"/>
      <c r="Q817" s="193"/>
      <c r="R817" s="425"/>
      <c r="S817" s="193"/>
      <c r="T817" s="193"/>
      <c r="U817" s="193"/>
      <c r="V817" s="198"/>
      <c r="W817" s="198"/>
      <c r="X817" s="200"/>
      <c r="Y817" s="193"/>
      <c r="Z817" s="193"/>
      <c r="AA817" s="189"/>
    </row>
    <row r="818" spans="1:27">
      <c r="A818" s="314" t="s">
        <v>3423</v>
      </c>
      <c r="B818" s="474"/>
      <c r="C818" s="336"/>
      <c r="D818" s="336"/>
      <c r="E818" s="336"/>
      <c r="F818" s="336"/>
      <c r="G818" s="336"/>
      <c r="H818" s="336"/>
      <c r="I818" s="336"/>
      <c r="J818" s="336"/>
      <c r="K818" s="310"/>
      <c r="L818" s="310"/>
      <c r="M818" s="302"/>
      <c r="N818" s="338"/>
      <c r="O818" s="339"/>
      <c r="P818" s="340"/>
      <c r="Q818" s="341"/>
      <c r="R818" s="340"/>
      <c r="S818" s="341"/>
      <c r="T818" s="342"/>
      <c r="U818" s="385"/>
      <c r="V818" s="343"/>
      <c r="W818" s="343"/>
      <c r="X818" s="336"/>
      <c r="Y818" s="338"/>
      <c r="Z818" s="340"/>
      <c r="AA818" s="340"/>
    </row>
    <row r="819" spans="1:27">
      <c r="A819" s="314" t="s">
        <v>3424</v>
      </c>
      <c r="B819" s="474"/>
      <c r="C819" s="336"/>
      <c r="D819" s="308"/>
      <c r="E819" s="308"/>
      <c r="F819" s="308"/>
      <c r="G819" s="308"/>
      <c r="H819" s="308"/>
      <c r="I819" s="308"/>
      <c r="J819" s="308"/>
      <c r="K819" s="309"/>
      <c r="L819" s="309"/>
      <c r="M819" s="115"/>
      <c r="N819" s="324"/>
      <c r="O819" s="344"/>
      <c r="P819" s="304"/>
      <c r="Q819" s="337"/>
      <c r="R819" s="304"/>
      <c r="S819" s="337"/>
      <c r="T819" s="345"/>
      <c r="U819" s="193"/>
      <c r="V819" s="305"/>
      <c r="W819" s="305"/>
      <c r="X819" s="336"/>
      <c r="Y819" s="324"/>
      <c r="Z819" s="337"/>
      <c r="AA819" s="304"/>
    </row>
    <row r="820" spans="1:27">
      <c r="A820" s="314" t="s">
        <v>3425</v>
      </c>
      <c r="B820" s="474"/>
      <c r="C820" s="336"/>
      <c r="D820" s="308"/>
      <c r="E820" s="308"/>
      <c r="F820" s="308"/>
      <c r="G820" s="308"/>
      <c r="H820" s="308"/>
      <c r="I820" s="308"/>
      <c r="J820" s="308"/>
      <c r="K820" s="309"/>
      <c r="L820" s="309"/>
      <c r="M820" s="115"/>
      <c r="N820" s="324"/>
      <c r="O820" s="344"/>
      <c r="P820" s="304"/>
      <c r="Q820" s="337"/>
      <c r="R820" s="304"/>
      <c r="S820" s="337"/>
      <c r="T820" s="345"/>
      <c r="U820" s="193"/>
      <c r="V820" s="305"/>
      <c r="W820" s="305"/>
      <c r="X820" s="336"/>
      <c r="Y820" s="324"/>
      <c r="Z820" s="337"/>
      <c r="AA820" s="304"/>
    </row>
    <row r="821" spans="1:27">
      <c r="A821" s="314" t="s">
        <v>3426</v>
      </c>
      <c r="B821" s="473"/>
      <c r="C821" s="308"/>
      <c r="D821" s="308"/>
      <c r="E821" s="308"/>
      <c r="F821" s="308"/>
      <c r="G821" s="308"/>
      <c r="H821" s="308"/>
      <c r="I821" s="308"/>
      <c r="J821" s="308"/>
      <c r="K821" s="309"/>
      <c r="L821" s="309"/>
      <c r="M821" s="115"/>
      <c r="N821" s="324"/>
      <c r="O821" s="344"/>
      <c r="P821" s="304"/>
      <c r="Q821" s="337"/>
      <c r="R821" s="304"/>
      <c r="S821" s="337"/>
      <c r="T821" s="345"/>
      <c r="U821" s="193"/>
      <c r="V821" s="305"/>
      <c r="W821" s="305"/>
      <c r="X821" s="308"/>
      <c r="Y821" s="324"/>
      <c r="Z821" s="304"/>
      <c r="AA821" s="304"/>
    </row>
    <row r="822" spans="1:27">
      <c r="A822" s="314" t="s">
        <v>3427</v>
      </c>
      <c r="B822" s="473"/>
      <c r="C822" s="308"/>
      <c r="D822" s="308"/>
      <c r="E822" s="346"/>
      <c r="F822" s="346"/>
      <c r="G822" s="347"/>
      <c r="H822" s="346"/>
      <c r="I822" s="346"/>
      <c r="J822" s="348"/>
      <c r="K822" s="348"/>
      <c r="L822" s="348"/>
      <c r="M822" s="349"/>
      <c r="N822" s="346"/>
      <c r="O822" s="349"/>
      <c r="P822" s="350"/>
      <c r="Q822" s="346"/>
      <c r="R822" s="346"/>
      <c r="S822" s="346"/>
      <c r="T822" s="347"/>
      <c r="U822" s="346"/>
      <c r="V822" s="347"/>
      <c r="W822" s="347"/>
      <c r="X822" s="346"/>
      <c r="Y822" s="349"/>
      <c r="Z822" s="346"/>
      <c r="AA822" s="351"/>
    </row>
    <row r="823" spans="1:27">
      <c r="A823" s="314" t="s">
        <v>3428</v>
      </c>
      <c r="B823" s="473"/>
      <c r="C823" s="308"/>
      <c r="D823" s="308"/>
      <c r="E823" s="277"/>
      <c r="F823" s="277"/>
      <c r="G823" s="278"/>
      <c r="H823" s="277"/>
      <c r="I823" s="277"/>
      <c r="J823" s="348"/>
      <c r="K823" s="348"/>
      <c r="L823" s="348"/>
      <c r="M823" s="349"/>
      <c r="N823" s="352"/>
      <c r="O823" s="280"/>
      <c r="P823" s="353"/>
      <c r="Q823" s="277"/>
      <c r="R823" s="277"/>
      <c r="S823" s="277"/>
      <c r="T823" s="278"/>
      <c r="U823" s="277"/>
      <c r="V823" s="278"/>
      <c r="W823" s="278"/>
      <c r="X823" s="277"/>
      <c r="Y823" s="280"/>
      <c r="Z823" s="304"/>
      <c r="AA823" s="282"/>
    </row>
    <row r="824" spans="1:27">
      <c r="A824" s="314" t="s">
        <v>3429</v>
      </c>
      <c r="B824" s="473"/>
      <c r="C824" s="308"/>
      <c r="D824" s="308"/>
      <c r="E824" s="277"/>
      <c r="F824" s="277"/>
      <c r="G824" s="278"/>
      <c r="H824" s="277"/>
      <c r="I824" s="277"/>
      <c r="J824" s="348"/>
      <c r="K824" s="348"/>
      <c r="L824" s="348"/>
      <c r="M824" s="349"/>
      <c r="N824" s="352"/>
      <c r="O824" s="280"/>
      <c r="P824" s="353"/>
      <c r="Q824" s="277"/>
      <c r="R824" s="277"/>
      <c r="S824" s="277"/>
      <c r="T824" s="278"/>
      <c r="U824" s="277"/>
      <c r="V824" s="278"/>
      <c r="W824" s="278"/>
      <c r="X824" s="277"/>
      <c r="Y824" s="280"/>
      <c r="Z824" s="304"/>
      <c r="AA824" s="282"/>
    </row>
    <row r="825" spans="1:27">
      <c r="A825" s="314" t="s">
        <v>3430</v>
      </c>
      <c r="B825" s="473"/>
      <c r="C825" s="308"/>
      <c r="D825" s="308"/>
      <c r="E825" s="277"/>
      <c r="F825" s="277"/>
      <c r="G825" s="278"/>
      <c r="H825" s="277"/>
      <c r="I825" s="277"/>
      <c r="J825" s="348"/>
      <c r="K825" s="348"/>
      <c r="L825" s="348"/>
      <c r="M825" s="349"/>
      <c r="N825" s="352"/>
      <c r="O825" s="280"/>
      <c r="P825" s="353"/>
      <c r="Q825" s="277"/>
      <c r="R825" s="277"/>
      <c r="S825" s="277"/>
      <c r="T825" s="278"/>
      <c r="U825" s="277"/>
      <c r="V825" s="278"/>
      <c r="W825" s="278"/>
      <c r="X825" s="277"/>
      <c r="Y825" s="280"/>
      <c r="Z825" s="277"/>
      <c r="AA825" s="282"/>
    </row>
    <row r="826" spans="1:27">
      <c r="A826" s="314" t="s">
        <v>3431</v>
      </c>
      <c r="B826" s="473"/>
      <c r="C826" s="308"/>
      <c r="D826" s="308"/>
      <c r="E826" s="277"/>
      <c r="F826" s="277"/>
      <c r="G826" s="278"/>
      <c r="H826" s="277"/>
      <c r="I826" s="277"/>
      <c r="J826" s="348"/>
      <c r="K826" s="348"/>
      <c r="L826" s="348"/>
      <c r="M826" s="349"/>
      <c r="N826" s="352"/>
      <c r="O826" s="280"/>
      <c r="P826" s="353"/>
      <c r="Q826" s="277"/>
      <c r="R826" s="277"/>
      <c r="S826" s="277"/>
      <c r="T826" s="278"/>
      <c r="U826" s="277"/>
      <c r="V826" s="278"/>
      <c r="W826" s="278"/>
      <c r="X826" s="277"/>
      <c r="Y826" s="280"/>
      <c r="Z826" s="277"/>
      <c r="AA826" s="282"/>
    </row>
    <row r="827" spans="1:27">
      <c r="A827" s="314" t="s">
        <v>3432</v>
      </c>
      <c r="B827" s="473"/>
      <c r="C827" s="308"/>
      <c r="D827" s="308"/>
      <c r="E827" s="277"/>
      <c r="F827" s="277"/>
      <c r="G827" s="278"/>
      <c r="H827" s="277"/>
      <c r="I827" s="277"/>
      <c r="J827" s="348"/>
      <c r="K827" s="348"/>
      <c r="L827" s="348"/>
      <c r="M827" s="349"/>
      <c r="N827" s="352"/>
      <c r="O827" s="280"/>
      <c r="P827" s="353"/>
      <c r="Q827" s="277"/>
      <c r="R827" s="277"/>
      <c r="S827" s="277"/>
      <c r="T827" s="278"/>
      <c r="U827" s="277"/>
      <c r="V827" s="278"/>
      <c r="W827" s="278"/>
      <c r="X827" s="277"/>
      <c r="Y827" s="280"/>
      <c r="Z827" s="277"/>
      <c r="AA827" s="282"/>
    </row>
    <row r="828" spans="1:27">
      <c r="A828" s="314" t="s">
        <v>3433</v>
      </c>
      <c r="B828" s="473"/>
      <c r="C828" s="308"/>
      <c r="D828" s="308"/>
      <c r="E828" s="277"/>
      <c r="F828" s="277"/>
      <c r="G828" s="278"/>
      <c r="H828" s="277"/>
      <c r="I828" s="277"/>
      <c r="J828" s="348"/>
      <c r="K828" s="348"/>
      <c r="L828" s="348"/>
      <c r="M828" s="349"/>
      <c r="N828" s="352"/>
      <c r="O828" s="280"/>
      <c r="P828" s="353"/>
      <c r="Q828" s="277"/>
      <c r="R828" s="277"/>
      <c r="S828" s="277"/>
      <c r="T828" s="278"/>
      <c r="U828" s="277"/>
      <c r="V828" s="278"/>
      <c r="W828" s="278"/>
      <c r="X828" s="277"/>
      <c r="Y828" s="280"/>
      <c r="Z828" s="277"/>
      <c r="AA828" s="282"/>
    </row>
    <row r="829" spans="1:27">
      <c r="A829" s="314" t="s">
        <v>3434</v>
      </c>
      <c r="B829" s="473"/>
      <c r="C829" s="308"/>
      <c r="D829" s="308"/>
      <c r="E829" s="277"/>
      <c r="F829" s="277"/>
      <c r="G829" s="278"/>
      <c r="H829" s="277"/>
      <c r="I829" s="277"/>
      <c r="J829" s="279"/>
      <c r="K829" s="279"/>
      <c r="L829" s="279"/>
      <c r="M829" s="280"/>
      <c r="N829" s="277"/>
      <c r="O829" s="280"/>
      <c r="P829" s="353"/>
      <c r="Q829" s="277"/>
      <c r="R829" s="277"/>
      <c r="S829" s="277"/>
      <c r="T829" s="278"/>
      <c r="U829" s="277"/>
      <c r="V829" s="278"/>
      <c r="W829" s="278"/>
      <c r="X829" s="277"/>
      <c r="Y829" s="280"/>
      <c r="Z829" s="277"/>
      <c r="AA829" s="282"/>
    </row>
    <row r="830" spans="1:27">
      <c r="A830" s="314" t="s">
        <v>3435</v>
      </c>
      <c r="B830" s="473"/>
      <c r="C830" s="308"/>
      <c r="D830" s="308"/>
      <c r="E830" s="277"/>
      <c r="F830" s="277"/>
      <c r="G830" s="278"/>
      <c r="H830" s="277"/>
      <c r="I830" s="277"/>
      <c r="J830" s="279"/>
      <c r="K830" s="279"/>
      <c r="L830" s="279"/>
      <c r="M830" s="280"/>
      <c r="N830" s="277"/>
      <c r="O830" s="280"/>
      <c r="P830" s="353"/>
      <c r="Q830" s="277"/>
      <c r="R830" s="277"/>
      <c r="S830" s="277"/>
      <c r="T830" s="278"/>
      <c r="U830" s="277"/>
      <c r="V830" s="278"/>
      <c r="W830" s="278"/>
      <c r="X830" s="277"/>
      <c r="Y830" s="280"/>
      <c r="Z830" s="277"/>
      <c r="AA830" s="282"/>
    </row>
    <row r="831" spans="1:27">
      <c r="A831" s="314" t="s">
        <v>3436</v>
      </c>
      <c r="B831" s="473"/>
      <c r="C831" s="308"/>
      <c r="D831" s="187"/>
      <c r="E831" s="426"/>
      <c r="F831" s="187"/>
      <c r="G831" s="187"/>
      <c r="H831" s="308"/>
      <c r="I831" s="308"/>
      <c r="J831" s="187"/>
      <c r="K831" s="143"/>
      <c r="L831" s="143"/>
      <c r="M831" s="193"/>
      <c r="N831" s="193"/>
      <c r="O831" s="257"/>
      <c r="P831" s="378"/>
      <c r="Q831" s="426"/>
      <c r="R831" s="114"/>
      <c r="S831" s="115"/>
      <c r="T831" s="427"/>
      <c r="U831" s="193"/>
      <c r="V831" s="305"/>
      <c r="W831" s="305"/>
      <c r="X831" s="403"/>
      <c r="Y831" s="193"/>
      <c r="Z831" s="426"/>
      <c r="AA831" s="114"/>
    </row>
    <row r="832" spans="1:27">
      <c r="A832" s="314" t="s">
        <v>3437</v>
      </c>
      <c r="B832" s="473"/>
      <c r="C832" s="308"/>
      <c r="D832" s="200"/>
      <c r="E832" s="426"/>
      <c r="F832" s="187"/>
      <c r="G832" s="187"/>
      <c r="H832" s="308"/>
      <c r="I832" s="308"/>
      <c r="J832" s="187"/>
      <c r="K832" s="143"/>
      <c r="L832" s="143"/>
      <c r="M832" s="193"/>
      <c r="N832" s="193"/>
      <c r="O832" s="257"/>
      <c r="P832" s="378"/>
      <c r="Q832" s="428"/>
      <c r="R832" s="114"/>
      <c r="S832" s="115"/>
      <c r="T832" s="427"/>
      <c r="U832" s="193"/>
      <c r="V832" s="305"/>
      <c r="W832" s="305"/>
      <c r="X832" s="403"/>
      <c r="Y832" s="193"/>
      <c r="Z832" s="426"/>
      <c r="AA832" s="114"/>
    </row>
    <row r="833" spans="1:27">
      <c r="A833" s="314" t="s">
        <v>3438</v>
      </c>
      <c r="B833" s="473"/>
      <c r="C833" s="308"/>
      <c r="D833" s="200"/>
      <c r="E833" s="426"/>
      <c r="F833" s="187"/>
      <c r="G833" s="187"/>
      <c r="H833" s="308"/>
      <c r="I833" s="308"/>
      <c r="J833" s="187"/>
      <c r="K833" s="143"/>
      <c r="L833" s="143"/>
      <c r="M833" s="193"/>
      <c r="N833" s="193"/>
      <c r="O833" s="257"/>
      <c r="P833" s="378"/>
      <c r="Q833" s="428"/>
      <c r="R833" s="114"/>
      <c r="S833" s="115"/>
      <c r="T833" s="427"/>
      <c r="U833" s="193"/>
      <c r="V833" s="305"/>
      <c r="W833" s="305"/>
      <c r="X833" s="403"/>
      <c r="Y833" s="193"/>
      <c r="Z833" s="429"/>
      <c r="AA833" s="114"/>
    </row>
    <row r="834" spans="1:27">
      <c r="A834" s="314" t="s">
        <v>3439</v>
      </c>
      <c r="B834" s="473"/>
      <c r="C834" s="308"/>
      <c r="D834" s="200"/>
      <c r="E834" s="308"/>
      <c r="F834" s="187"/>
      <c r="G834" s="187"/>
      <c r="H834" s="354"/>
      <c r="I834" s="308"/>
      <c r="J834" s="187"/>
      <c r="K834" s="143"/>
      <c r="L834" s="143"/>
      <c r="M834" s="193"/>
      <c r="N834" s="193"/>
      <c r="O834" s="193"/>
      <c r="P834" s="376"/>
      <c r="Q834" s="428"/>
      <c r="R834" s="189"/>
      <c r="S834" s="193"/>
      <c r="T834" s="198"/>
      <c r="U834" s="193"/>
      <c r="V834" s="198"/>
      <c r="W834" s="198"/>
      <c r="X834" s="193"/>
      <c r="Y834" s="193"/>
      <c r="Z834" s="429"/>
      <c r="AA834" s="189"/>
    </row>
    <row r="835" spans="1:27">
      <c r="A835" s="314" t="s">
        <v>3440</v>
      </c>
      <c r="B835" s="473"/>
      <c r="C835" s="308"/>
      <c r="D835" s="200"/>
      <c r="E835" s="308"/>
      <c r="F835" s="187"/>
      <c r="G835" s="187"/>
      <c r="H835" s="354"/>
      <c r="I835" s="308"/>
      <c r="J835" s="187"/>
      <c r="K835" s="143"/>
      <c r="L835" s="143"/>
      <c r="M835" s="193"/>
      <c r="N835" s="193"/>
      <c r="O835" s="193"/>
      <c r="P835" s="376"/>
      <c r="Q835" s="428"/>
      <c r="R835" s="189"/>
      <c r="S835" s="193"/>
      <c r="T835" s="198"/>
      <c r="U835" s="193"/>
      <c r="V835" s="198"/>
      <c r="W835" s="198"/>
      <c r="X835" s="193"/>
      <c r="Y835" s="193"/>
      <c r="Z835" s="429"/>
      <c r="AA835" s="189"/>
    </row>
    <row r="836" spans="1:27">
      <c r="A836" s="314" t="s">
        <v>3441</v>
      </c>
      <c r="B836" s="473"/>
      <c r="C836" s="308"/>
      <c r="D836" s="200"/>
      <c r="E836" s="308"/>
      <c r="F836" s="187"/>
      <c r="G836" s="187"/>
      <c r="H836" s="354"/>
      <c r="I836" s="308"/>
      <c r="J836" s="187"/>
      <c r="K836" s="143"/>
      <c r="L836" s="143"/>
      <c r="M836" s="193"/>
      <c r="N836" s="193"/>
      <c r="O836" s="193"/>
      <c r="P836" s="376"/>
      <c r="Q836" s="428"/>
      <c r="R836" s="189"/>
      <c r="S836" s="426"/>
      <c r="T836" s="198"/>
      <c r="U836" s="193"/>
      <c r="V836" s="198"/>
      <c r="W836" s="198"/>
      <c r="X836" s="193"/>
      <c r="Y836" s="193"/>
      <c r="Z836" s="429"/>
      <c r="AA836" s="189"/>
    </row>
    <row r="837" spans="1:27">
      <c r="A837" s="314" t="s">
        <v>3442</v>
      </c>
      <c r="B837" s="473"/>
      <c r="C837" s="308"/>
      <c r="D837" s="200"/>
      <c r="E837" s="308"/>
      <c r="F837" s="187"/>
      <c r="G837" s="187"/>
      <c r="H837" s="354"/>
      <c r="I837" s="308"/>
      <c r="J837" s="187"/>
      <c r="K837" s="143"/>
      <c r="L837" s="143"/>
      <c r="M837" s="193"/>
      <c r="N837" s="193"/>
      <c r="O837" s="193"/>
      <c r="P837" s="376"/>
      <c r="Q837" s="428"/>
      <c r="R837" s="189"/>
      <c r="S837" s="193"/>
      <c r="T837" s="198"/>
      <c r="U837" s="193"/>
      <c r="V837" s="198"/>
      <c r="W837" s="198"/>
      <c r="X837" s="193"/>
      <c r="Y837" s="193"/>
      <c r="Z837" s="429"/>
      <c r="AA837" s="189"/>
    </row>
    <row r="838" spans="1:27">
      <c r="A838" s="314" t="s">
        <v>3443</v>
      </c>
      <c r="B838" s="474"/>
      <c r="C838" s="336"/>
      <c r="D838" s="269"/>
      <c r="E838" s="336"/>
      <c r="F838" s="355"/>
      <c r="G838" s="284"/>
      <c r="H838" s="283"/>
      <c r="I838" s="336"/>
      <c r="J838" s="355"/>
      <c r="K838" s="356"/>
      <c r="L838" s="356"/>
      <c r="M838" s="385"/>
      <c r="N838" s="385"/>
      <c r="O838" s="385"/>
      <c r="P838" s="430"/>
      <c r="Q838" s="431"/>
      <c r="R838" s="432"/>
      <c r="S838" s="385"/>
      <c r="T838" s="433"/>
      <c r="U838" s="385"/>
      <c r="V838" s="433"/>
      <c r="W838" s="433"/>
      <c r="X838" s="283"/>
      <c r="Y838" s="385"/>
      <c r="Z838" s="434"/>
      <c r="AA838" s="432"/>
    </row>
    <row r="839" spans="1:27">
      <c r="A839" s="314" t="s">
        <v>3444</v>
      </c>
      <c r="B839" s="474"/>
      <c r="C839" s="336"/>
      <c r="D839" s="200"/>
      <c r="E839" s="277"/>
      <c r="F839" s="277"/>
      <c r="G839" s="278"/>
      <c r="H839" s="277"/>
      <c r="I839" s="277"/>
      <c r="J839" s="187"/>
      <c r="K839" s="143"/>
      <c r="L839" s="143"/>
      <c r="M839" s="193"/>
      <c r="N839" s="193"/>
      <c r="O839" s="193"/>
      <c r="P839" s="376"/>
      <c r="Q839" s="426"/>
      <c r="R839" s="189"/>
      <c r="S839" s="193"/>
      <c r="T839" s="198"/>
      <c r="U839" s="193"/>
      <c r="V839" s="198"/>
      <c r="W839" s="198"/>
      <c r="X839" s="289"/>
      <c r="Y839" s="193"/>
      <c r="Z839" s="429"/>
      <c r="AA839" s="189"/>
    </row>
    <row r="840" spans="1:27" ht="12" thickBot="1">
      <c r="A840" s="314" t="s">
        <v>3445</v>
      </c>
      <c r="B840" s="474"/>
      <c r="C840" s="336"/>
      <c r="D840" s="200"/>
      <c r="E840" s="308"/>
      <c r="F840" s="187"/>
      <c r="G840" s="357"/>
      <c r="H840" s="358"/>
      <c r="I840" s="358"/>
      <c r="J840" s="187"/>
      <c r="K840" s="143"/>
      <c r="L840" s="143"/>
      <c r="M840" s="193"/>
      <c r="N840" s="193"/>
      <c r="O840" s="193"/>
      <c r="P840" s="376"/>
      <c r="Q840" s="426"/>
      <c r="R840" s="189"/>
      <c r="S840" s="193"/>
      <c r="T840" s="198"/>
      <c r="U840" s="193"/>
      <c r="V840" s="198"/>
      <c r="W840" s="198"/>
      <c r="X840" s="358"/>
      <c r="Y840" s="359"/>
      <c r="Z840" s="358"/>
      <c r="AA840" s="360"/>
    </row>
    <row r="841" spans="1:27">
      <c r="A841" s="314" t="s">
        <v>3446</v>
      </c>
      <c r="B841" s="471"/>
      <c r="C841" s="187"/>
      <c r="D841" s="187"/>
      <c r="E841" s="187"/>
      <c r="F841" s="187"/>
      <c r="G841" s="187"/>
      <c r="H841" s="187"/>
      <c r="I841" s="187"/>
      <c r="J841" s="187"/>
      <c r="K841" s="309"/>
      <c r="L841" s="309"/>
      <c r="M841" s="193"/>
      <c r="N841" s="193"/>
      <c r="O841" s="193"/>
      <c r="P841" s="376"/>
      <c r="Q841" s="193"/>
      <c r="R841" s="187"/>
      <c r="S841" s="193"/>
      <c r="T841" s="187"/>
      <c r="U841" s="187"/>
      <c r="V841" s="187"/>
      <c r="W841" s="187"/>
      <c r="X841" s="187"/>
      <c r="Y841" s="187"/>
      <c r="Z841" s="193"/>
      <c r="AA841" s="187"/>
    </row>
    <row r="842" spans="1:27">
      <c r="A842" s="314" t="s">
        <v>3447</v>
      </c>
      <c r="B842" s="479"/>
      <c r="C842" s="361"/>
      <c r="D842" s="308"/>
      <c r="E842" s="308"/>
      <c r="F842" s="308"/>
      <c r="G842" s="308"/>
      <c r="H842" s="308"/>
      <c r="I842" s="308"/>
      <c r="J842" s="308"/>
      <c r="K842" s="143"/>
      <c r="L842" s="143"/>
      <c r="M842" s="435"/>
      <c r="N842" s="435"/>
      <c r="O842" s="115"/>
      <c r="P842" s="436"/>
      <c r="Q842" s="115"/>
      <c r="R842" s="435"/>
      <c r="S842" s="115"/>
      <c r="T842" s="193"/>
      <c r="U842" s="115"/>
      <c r="V842" s="308"/>
      <c r="W842" s="308"/>
      <c r="X842" s="308"/>
      <c r="Y842" s="435"/>
      <c r="Z842" s="115"/>
      <c r="AA842" s="435"/>
    </row>
    <row r="843" spans="1:27">
      <c r="A843" s="314" t="s">
        <v>3448</v>
      </c>
      <c r="B843" s="479"/>
      <c r="C843" s="361"/>
      <c r="D843" s="308"/>
      <c r="E843" s="308"/>
      <c r="F843" s="308"/>
      <c r="G843" s="308"/>
      <c r="H843" s="308"/>
      <c r="I843" s="308"/>
      <c r="J843" s="308"/>
      <c r="K843" s="143"/>
      <c r="L843" s="143"/>
      <c r="M843" s="435"/>
      <c r="N843" s="435"/>
      <c r="O843" s="115"/>
      <c r="P843" s="436"/>
      <c r="Q843" s="115"/>
      <c r="R843" s="435"/>
      <c r="S843" s="115"/>
      <c r="T843" s="193"/>
      <c r="U843" s="115"/>
      <c r="V843" s="308"/>
      <c r="W843" s="308"/>
      <c r="X843" s="308"/>
      <c r="Y843" s="435"/>
      <c r="Z843" s="115"/>
      <c r="AA843" s="435"/>
    </row>
    <row r="844" spans="1:27">
      <c r="A844" s="314" t="s">
        <v>3449</v>
      </c>
      <c r="B844" s="479"/>
      <c r="C844" s="361"/>
      <c r="D844" s="308"/>
      <c r="E844" s="308"/>
      <c r="F844" s="308"/>
      <c r="G844" s="308"/>
      <c r="H844" s="308"/>
      <c r="I844" s="308"/>
      <c r="J844" s="308"/>
      <c r="K844" s="143"/>
      <c r="L844" s="143"/>
      <c r="M844" s="435"/>
      <c r="N844" s="435"/>
      <c r="O844" s="115"/>
      <c r="P844" s="436"/>
      <c r="Q844" s="115"/>
      <c r="R844" s="435"/>
      <c r="S844" s="115"/>
      <c r="T844" s="193"/>
      <c r="U844" s="115"/>
      <c r="V844" s="308"/>
      <c r="W844" s="308"/>
      <c r="X844" s="308"/>
      <c r="Y844" s="435"/>
      <c r="Z844" s="115"/>
      <c r="AA844" s="435"/>
    </row>
    <row r="845" spans="1:27">
      <c r="A845" s="314" t="s">
        <v>3450</v>
      </c>
      <c r="B845" s="480"/>
      <c r="C845" s="308"/>
      <c r="D845" s="308"/>
      <c r="E845" s="308"/>
      <c r="F845" s="308"/>
      <c r="G845" s="308"/>
      <c r="H845" s="308"/>
      <c r="I845" s="308"/>
      <c r="J845" s="308"/>
      <c r="K845" s="39"/>
      <c r="L845" s="39"/>
      <c r="M845" s="435"/>
      <c r="N845" s="435"/>
      <c r="O845" s="115"/>
      <c r="P845" s="436"/>
      <c r="Q845" s="115"/>
      <c r="R845" s="435"/>
      <c r="S845" s="115"/>
      <c r="T845" s="193"/>
      <c r="U845" s="115"/>
      <c r="V845" s="305"/>
      <c r="W845" s="305"/>
      <c r="X845" s="308"/>
      <c r="Y845" s="435"/>
      <c r="Z845" s="115"/>
      <c r="AA845" s="435"/>
    </row>
    <row r="846" spans="1:27">
      <c r="A846" s="314" t="s">
        <v>3451</v>
      </c>
      <c r="B846" s="481"/>
      <c r="C846" s="308"/>
      <c r="D846" s="308"/>
      <c r="E846" s="308"/>
      <c r="F846" s="308"/>
      <c r="G846" s="308"/>
      <c r="H846" s="308"/>
      <c r="I846" s="308"/>
      <c r="J846" s="308"/>
      <c r="K846" s="143"/>
      <c r="L846" s="143"/>
      <c r="M846" s="435"/>
      <c r="N846" s="435"/>
      <c r="O846" s="115"/>
      <c r="P846" s="436"/>
      <c r="Q846" s="115"/>
      <c r="R846" s="435"/>
      <c r="S846" s="115"/>
      <c r="T846" s="115"/>
      <c r="U846" s="115"/>
      <c r="V846" s="305"/>
      <c r="W846" s="305"/>
      <c r="X846" s="308"/>
      <c r="Y846" s="435"/>
      <c r="Z846" s="115"/>
      <c r="AA846" s="435"/>
    </row>
    <row r="847" spans="1:27">
      <c r="A847" s="314" t="s">
        <v>3452</v>
      </c>
      <c r="B847" s="481"/>
      <c r="C847" s="308"/>
      <c r="D847" s="308"/>
      <c r="E847" s="308"/>
      <c r="F847" s="308"/>
      <c r="G847" s="308"/>
      <c r="H847" s="308"/>
      <c r="I847" s="308"/>
      <c r="J847" s="308"/>
      <c r="K847" s="143"/>
      <c r="L847" s="143"/>
      <c r="M847" s="435"/>
      <c r="N847" s="435"/>
      <c r="O847" s="115"/>
      <c r="P847" s="436"/>
      <c r="Q847" s="115"/>
      <c r="R847" s="435"/>
      <c r="S847" s="115"/>
      <c r="T847" s="115"/>
      <c r="U847" s="115"/>
      <c r="V847" s="305"/>
      <c r="W847" s="305"/>
      <c r="X847" s="308"/>
      <c r="Y847" s="435"/>
      <c r="Z847" s="115"/>
      <c r="AA847" s="435"/>
    </row>
    <row r="848" spans="1:27">
      <c r="A848" s="314" t="s">
        <v>3453</v>
      </c>
      <c r="B848" s="481"/>
      <c r="C848" s="308"/>
      <c r="D848" s="308"/>
      <c r="E848" s="308"/>
      <c r="F848" s="308"/>
      <c r="G848" s="308"/>
      <c r="H848" s="308"/>
      <c r="I848" s="308"/>
      <c r="J848" s="308"/>
      <c r="K848" s="143"/>
      <c r="L848" s="143"/>
      <c r="M848" s="435"/>
      <c r="N848" s="435"/>
      <c r="O848" s="115"/>
      <c r="P848" s="436"/>
      <c r="Q848" s="115"/>
      <c r="R848" s="435"/>
      <c r="S848" s="115"/>
      <c r="T848" s="115"/>
      <c r="U848" s="115"/>
      <c r="V848" s="305"/>
      <c r="W848" s="305"/>
      <c r="X848" s="308"/>
      <c r="Y848" s="435"/>
      <c r="Z848" s="115"/>
      <c r="AA848" s="435"/>
    </row>
    <row r="849" spans="1:28">
      <c r="A849" s="314" t="s">
        <v>3454</v>
      </c>
      <c r="B849" s="481"/>
      <c r="C849" s="308"/>
      <c r="D849" s="308"/>
      <c r="E849" s="308"/>
      <c r="F849" s="308"/>
      <c r="G849" s="308"/>
      <c r="H849" s="308"/>
      <c r="I849" s="308"/>
      <c r="J849" s="308"/>
      <c r="K849" s="143"/>
      <c r="L849" s="143"/>
      <c r="M849" s="435"/>
      <c r="N849" s="435"/>
      <c r="O849" s="115"/>
      <c r="P849" s="436"/>
      <c r="Q849" s="115"/>
      <c r="R849" s="435"/>
      <c r="S849" s="115"/>
      <c r="T849" s="115"/>
      <c r="U849" s="115"/>
      <c r="V849" s="305"/>
      <c r="W849" s="305"/>
      <c r="X849" s="308"/>
      <c r="Y849" s="435"/>
      <c r="Z849" s="115"/>
      <c r="AA849" s="435"/>
    </row>
    <row r="850" spans="1:28">
      <c r="A850" s="314" t="s">
        <v>3455</v>
      </c>
      <c r="B850" s="480"/>
      <c r="C850" s="437"/>
      <c r="D850" s="437"/>
      <c r="E850" s="438"/>
      <c r="F850" s="437"/>
      <c r="G850" s="439"/>
      <c r="H850" s="437"/>
      <c r="I850" s="437"/>
      <c r="J850" s="261"/>
      <c r="K850" s="440"/>
      <c r="L850" s="440"/>
      <c r="M850" s="441"/>
      <c r="N850" s="442"/>
      <c r="O850" s="442"/>
      <c r="P850" s="442"/>
      <c r="Q850" s="443"/>
      <c r="R850" s="441"/>
      <c r="S850" s="437"/>
      <c r="T850" s="442"/>
      <c r="U850" s="439"/>
      <c r="V850" s="441"/>
      <c r="W850" s="439"/>
      <c r="X850" s="439"/>
      <c r="Y850" s="441"/>
      <c r="Z850" s="442"/>
      <c r="AA850" s="441"/>
      <c r="AB850" s="437">
        <v>4238013927</v>
      </c>
    </row>
    <row r="851" spans="1:28">
      <c r="A851" s="314" t="s">
        <v>3456</v>
      </c>
      <c r="B851" s="480"/>
      <c r="C851" s="437"/>
      <c r="D851" s="437"/>
      <c r="E851" s="438"/>
      <c r="F851" s="437"/>
      <c r="G851" s="439"/>
      <c r="H851" s="437"/>
      <c r="I851" s="444"/>
      <c r="J851" s="445"/>
      <c r="K851" s="440"/>
      <c r="L851" s="440"/>
      <c r="M851" s="441"/>
      <c r="N851" s="442"/>
      <c r="O851" s="442"/>
      <c r="P851" s="442"/>
      <c r="Q851" s="443"/>
      <c r="R851" s="441"/>
      <c r="S851" s="437"/>
      <c r="T851" s="442"/>
      <c r="U851" s="439"/>
      <c r="V851" s="441"/>
      <c r="W851" s="439"/>
      <c r="X851" s="439"/>
      <c r="Y851" s="441"/>
      <c r="Z851" s="442"/>
      <c r="AA851" s="441"/>
      <c r="AB851" s="437">
        <v>5403319945</v>
      </c>
    </row>
    <row r="852" spans="1:28">
      <c r="A852" s="314" t="s">
        <v>3457</v>
      </c>
      <c r="B852" s="480"/>
      <c r="C852" s="437"/>
      <c r="D852" s="437"/>
      <c r="E852" s="438"/>
      <c r="F852" s="437"/>
      <c r="G852" s="439"/>
      <c r="H852" s="437"/>
      <c r="I852" s="437"/>
      <c r="J852" s="445"/>
      <c r="K852" s="440"/>
      <c r="L852" s="440"/>
      <c r="M852" s="441"/>
      <c r="N852" s="442"/>
      <c r="O852" s="442"/>
      <c r="P852" s="442"/>
      <c r="Q852" s="443"/>
      <c r="R852" s="441"/>
      <c r="S852" s="437"/>
      <c r="T852" s="442"/>
      <c r="U852" s="439"/>
      <c r="V852" s="441"/>
      <c r="W852" s="439"/>
      <c r="X852" s="439"/>
      <c r="Y852" s="441"/>
      <c r="Z852" s="442"/>
      <c r="AA852" s="441"/>
      <c r="AB852" s="437">
        <v>4253022965</v>
      </c>
    </row>
    <row r="853" spans="1:28">
      <c r="A853" s="314" t="s">
        <v>3458</v>
      </c>
      <c r="B853" s="480"/>
      <c r="C853" s="437"/>
      <c r="D853" s="437"/>
      <c r="E853" s="438"/>
      <c r="F853" s="442"/>
      <c r="G853" s="439"/>
      <c r="H853" s="437"/>
      <c r="I853" s="444"/>
      <c r="J853" s="261"/>
      <c r="K853" s="440"/>
      <c r="L853" s="440"/>
      <c r="M853" s="441"/>
      <c r="N853" s="442"/>
      <c r="O853" s="442"/>
      <c r="P853" s="442"/>
      <c r="Q853" s="443"/>
      <c r="R853" s="441"/>
      <c r="S853" s="441"/>
      <c r="T853" s="441"/>
      <c r="U853" s="439"/>
      <c r="V853" s="441"/>
      <c r="W853" s="439"/>
      <c r="X853" s="439"/>
      <c r="Y853" s="441"/>
      <c r="Z853" s="442"/>
      <c r="AA853" s="441"/>
      <c r="AB853" s="441">
        <v>4252003790</v>
      </c>
    </row>
    <row r="854" spans="1:28">
      <c r="A854" s="314" t="s">
        <v>3459</v>
      </c>
      <c r="B854" s="480"/>
      <c r="C854" s="437"/>
      <c r="D854" s="437"/>
      <c r="E854" s="438"/>
      <c r="F854" s="439"/>
      <c r="G854" s="439"/>
      <c r="H854" s="437"/>
      <c r="I854" s="444"/>
      <c r="J854" s="445"/>
      <c r="K854" s="440"/>
      <c r="L854" s="440"/>
      <c r="M854" s="441"/>
      <c r="N854" s="442"/>
      <c r="O854" s="442"/>
      <c r="P854" s="442"/>
      <c r="Q854" s="443"/>
      <c r="R854" s="441"/>
      <c r="S854" s="441"/>
      <c r="T854" s="441"/>
      <c r="U854" s="439"/>
      <c r="V854" s="441"/>
      <c r="W854" s="439"/>
      <c r="X854" s="439"/>
      <c r="Y854" s="441"/>
      <c r="Z854" s="442"/>
      <c r="AA854" s="441"/>
      <c r="AB854" s="441">
        <v>4253012727</v>
      </c>
    </row>
    <row r="855" spans="1:28">
      <c r="A855" s="314" t="s">
        <v>3460</v>
      </c>
      <c r="B855" s="480"/>
      <c r="C855" s="437"/>
      <c r="D855" s="437"/>
      <c r="E855" s="438"/>
      <c r="F855" s="442"/>
      <c r="G855" s="439"/>
      <c r="H855" s="437"/>
      <c r="I855" s="441"/>
      <c r="J855" s="446"/>
      <c r="K855" s="440"/>
      <c r="L855" s="440"/>
      <c r="M855" s="440"/>
      <c r="N855" s="442"/>
      <c r="O855" s="442"/>
      <c r="P855" s="442"/>
      <c r="Q855" s="443"/>
      <c r="R855" s="441"/>
      <c r="S855" s="441"/>
      <c r="T855" s="441"/>
      <c r="U855" s="439"/>
      <c r="V855" s="441"/>
      <c r="W855" s="439"/>
      <c r="X855" s="439"/>
      <c r="Y855" s="441"/>
      <c r="Z855" s="442"/>
      <c r="AA855" s="441"/>
      <c r="AB855" s="441">
        <v>4205307431</v>
      </c>
    </row>
    <row r="856" spans="1:28">
      <c r="A856" s="314" t="s">
        <v>3461</v>
      </c>
      <c r="B856" s="480"/>
      <c r="C856" s="437"/>
      <c r="D856" s="437"/>
      <c r="E856" s="438"/>
      <c r="F856" s="437"/>
      <c r="G856" s="439"/>
      <c r="H856" s="437"/>
      <c r="I856" s="444"/>
      <c r="J856" s="445"/>
      <c r="K856" s="440"/>
      <c r="L856" s="440"/>
      <c r="M856" s="441"/>
      <c r="N856" s="442"/>
      <c r="O856" s="442"/>
      <c r="P856" s="442"/>
      <c r="Q856" s="443"/>
      <c r="R856" s="441"/>
      <c r="S856" s="441"/>
      <c r="T856" s="441"/>
      <c r="U856" s="439"/>
      <c r="V856" s="441"/>
      <c r="W856" s="439"/>
      <c r="X856" s="439"/>
      <c r="Y856" s="441"/>
      <c r="Z856" s="442"/>
      <c r="AA856" s="441"/>
      <c r="AB856" s="441">
        <v>4205307431</v>
      </c>
    </row>
    <row r="857" spans="1:28">
      <c r="A857" s="314" t="s">
        <v>3462</v>
      </c>
      <c r="B857" s="480"/>
      <c r="C857" s="437"/>
      <c r="D857" s="437"/>
      <c r="E857" s="438"/>
      <c r="F857" s="437"/>
      <c r="G857" s="439"/>
      <c r="H857" s="437"/>
      <c r="I857" s="437"/>
      <c r="J857" s="446"/>
      <c r="K857" s="440"/>
      <c r="L857" s="440"/>
      <c r="M857" s="441"/>
      <c r="N857" s="442"/>
      <c r="O857" s="442"/>
      <c r="P857" s="442"/>
      <c r="Q857" s="443"/>
      <c r="R857" s="441"/>
      <c r="S857" s="437"/>
      <c r="T857" s="442"/>
      <c r="U857" s="439"/>
      <c r="V857" s="441"/>
      <c r="W857" s="439"/>
      <c r="X857" s="439"/>
      <c r="Y857" s="441"/>
      <c r="Z857" s="442"/>
      <c r="AA857" s="441"/>
      <c r="AB857" s="437">
        <v>4253022965</v>
      </c>
    </row>
    <row r="858" spans="1:28">
      <c r="A858" s="314" t="s">
        <v>3463</v>
      </c>
      <c r="B858" s="482"/>
      <c r="C858" s="448"/>
      <c r="D858" s="437"/>
      <c r="E858" s="315"/>
      <c r="F858" s="439"/>
      <c r="G858" s="439"/>
      <c r="H858" s="437"/>
      <c r="I858" s="437"/>
      <c r="J858" s="261"/>
      <c r="K858" s="441"/>
      <c r="L858" s="441"/>
      <c r="M858" s="441"/>
      <c r="N858" s="442"/>
      <c r="O858" s="442"/>
      <c r="P858" s="442"/>
      <c r="Q858" s="443"/>
      <c r="R858" s="441"/>
      <c r="S858" s="440"/>
      <c r="T858" s="442"/>
      <c r="U858" s="439"/>
      <c r="V858" s="441"/>
      <c r="W858" s="437"/>
      <c r="X858" s="439"/>
      <c r="Y858" s="441"/>
      <c r="Z858" s="442"/>
      <c r="AA858" s="441"/>
      <c r="AB858" s="440">
        <v>4252003790</v>
      </c>
    </row>
    <row r="859" spans="1:28">
      <c r="A859" s="314" t="s">
        <v>3464</v>
      </c>
      <c r="B859" s="482"/>
      <c r="C859" s="448"/>
      <c r="D859" s="449"/>
      <c r="E859" s="315"/>
      <c r="F859" s="439"/>
      <c r="G859" s="439"/>
      <c r="H859" s="437"/>
      <c r="I859" s="437"/>
      <c r="J859" s="261"/>
      <c r="K859" s="441"/>
      <c r="L859" s="441"/>
      <c r="M859" s="441"/>
      <c r="N859" s="442"/>
      <c r="O859" s="442"/>
      <c r="P859" s="442"/>
      <c r="Q859" s="443"/>
      <c r="R859" s="441"/>
      <c r="S859" s="440"/>
      <c r="T859" s="442"/>
      <c r="U859" s="439"/>
      <c r="V859" s="441"/>
      <c r="W859" s="437"/>
      <c r="X859" s="439"/>
      <c r="Y859" s="439"/>
      <c r="Z859" s="442"/>
      <c r="AA859" s="441"/>
      <c r="AB859" s="440">
        <v>4205208744</v>
      </c>
    </row>
    <row r="860" spans="1:28">
      <c r="A860" s="314" t="s">
        <v>3465</v>
      </c>
      <c r="B860" s="480"/>
      <c r="C860" s="437"/>
      <c r="D860" s="449"/>
      <c r="E860" s="315"/>
      <c r="F860" s="437"/>
      <c r="G860" s="439"/>
      <c r="H860" s="437"/>
      <c r="I860" s="437"/>
      <c r="J860" s="261"/>
      <c r="K860" s="1007"/>
      <c r="L860" s="1007"/>
      <c r="M860" s="1007"/>
      <c r="N860" s="450"/>
      <c r="O860" s="442"/>
      <c r="P860" s="442"/>
      <c r="Q860" s="443"/>
      <c r="R860" s="441"/>
      <c r="S860" s="440"/>
      <c r="T860" s="442"/>
      <c r="U860" s="439"/>
      <c r="V860" s="441"/>
      <c r="W860" s="439"/>
      <c r="X860" s="439"/>
      <c r="Y860" s="440"/>
      <c r="Z860" s="442"/>
      <c r="AA860" s="441"/>
      <c r="AB860" s="440">
        <v>4253027988</v>
      </c>
    </row>
    <row r="861" spans="1:28">
      <c r="A861" s="314" t="s">
        <v>3466</v>
      </c>
      <c r="B861" s="480"/>
      <c r="C861" s="437"/>
      <c r="D861" s="449"/>
      <c r="E861" s="315"/>
      <c r="F861" s="437"/>
      <c r="G861" s="439"/>
      <c r="H861" s="437"/>
      <c r="I861" s="437"/>
      <c r="J861" s="261"/>
      <c r="K861" s="1007"/>
      <c r="L861" s="1007"/>
      <c r="M861" s="1007"/>
      <c r="N861" s="450"/>
      <c r="O861" s="442"/>
      <c r="P861" s="442"/>
      <c r="Q861" s="443"/>
      <c r="R861" s="441"/>
      <c r="S861" s="440"/>
      <c r="T861" s="442"/>
      <c r="U861" s="439"/>
      <c r="V861" s="441"/>
      <c r="W861" s="439"/>
      <c r="X861" s="439"/>
      <c r="Y861" s="440"/>
      <c r="Z861" s="442"/>
      <c r="AA861" s="441"/>
      <c r="AB861" s="440">
        <v>4253027988</v>
      </c>
    </row>
    <row r="862" spans="1:28">
      <c r="A862" s="314" t="s">
        <v>3467</v>
      </c>
      <c r="B862" s="480"/>
      <c r="C862" s="437"/>
      <c r="D862" s="449"/>
      <c r="E862" s="315"/>
      <c r="F862" s="437"/>
      <c r="G862" s="439"/>
      <c r="H862" s="437"/>
      <c r="I862" s="437"/>
      <c r="J862" s="261"/>
      <c r="K862" s="1007"/>
      <c r="L862" s="1007"/>
      <c r="M862" s="1007"/>
      <c r="N862" s="450"/>
      <c r="O862" s="442"/>
      <c r="P862" s="442"/>
      <c r="Q862" s="443"/>
      <c r="R862" s="441"/>
      <c r="S862" s="440"/>
      <c r="T862" s="442"/>
      <c r="U862" s="439"/>
      <c r="V862" s="441"/>
      <c r="W862" s="439"/>
      <c r="X862" s="439"/>
      <c r="Y862" s="440"/>
      <c r="Z862" s="442"/>
      <c r="AA862" s="441"/>
      <c r="AB862" s="440">
        <v>4253027988</v>
      </c>
    </row>
    <row r="863" spans="1:28">
      <c r="A863" s="314" t="s">
        <v>3468</v>
      </c>
      <c r="B863" s="480"/>
      <c r="C863" s="437"/>
      <c r="D863" s="449"/>
      <c r="E863" s="315"/>
      <c r="F863" s="437"/>
      <c r="G863" s="439"/>
      <c r="H863" s="437"/>
      <c r="I863" s="437"/>
      <c r="J863" s="261"/>
      <c r="K863" s="1007"/>
      <c r="L863" s="1007"/>
      <c r="M863" s="1007"/>
      <c r="N863" s="450"/>
      <c r="O863" s="442"/>
      <c r="P863" s="442"/>
      <c r="Q863" s="443"/>
      <c r="R863" s="441"/>
      <c r="S863" s="440"/>
      <c r="T863" s="442"/>
      <c r="U863" s="439"/>
      <c r="V863" s="441"/>
      <c r="W863" s="439"/>
      <c r="X863" s="439"/>
      <c r="Y863" s="440"/>
      <c r="Z863" s="442"/>
      <c r="AA863" s="441"/>
      <c r="AB863" s="440">
        <v>4253027988</v>
      </c>
    </row>
    <row r="864" spans="1:28">
      <c r="A864" s="314" t="s">
        <v>3469</v>
      </c>
      <c r="B864" s="480"/>
      <c r="C864" s="437"/>
      <c r="D864" s="449"/>
      <c r="E864" s="315"/>
      <c r="F864" s="437"/>
      <c r="G864" s="439"/>
      <c r="H864" s="437"/>
      <c r="I864" s="437"/>
      <c r="J864" s="261"/>
      <c r="K864" s="1007"/>
      <c r="L864" s="1007"/>
      <c r="M864" s="1007"/>
      <c r="N864" s="450"/>
      <c r="O864" s="442"/>
      <c r="P864" s="442"/>
      <c r="Q864" s="443"/>
      <c r="R864" s="441"/>
      <c r="S864" s="440"/>
      <c r="T864" s="442"/>
      <c r="U864" s="439"/>
      <c r="V864" s="441"/>
      <c r="W864" s="439"/>
      <c r="X864" s="439"/>
      <c r="Y864" s="440"/>
      <c r="Z864" s="442"/>
      <c r="AA864" s="441"/>
      <c r="AB864" s="440">
        <v>4253027988</v>
      </c>
    </row>
    <row r="865" spans="1:28">
      <c r="A865" s="314" t="s">
        <v>3470</v>
      </c>
      <c r="B865" s="480"/>
      <c r="C865" s="437"/>
      <c r="D865" s="449"/>
      <c r="E865" s="315"/>
      <c r="F865" s="437"/>
      <c r="G865" s="439"/>
      <c r="H865" s="437"/>
      <c r="I865" s="437"/>
      <c r="J865" s="261"/>
      <c r="K865" s="1007"/>
      <c r="L865" s="1007"/>
      <c r="M865" s="1007"/>
      <c r="N865" s="450"/>
      <c r="O865" s="442"/>
      <c r="P865" s="442"/>
      <c r="Q865" s="443"/>
      <c r="R865" s="441"/>
      <c r="S865" s="440"/>
      <c r="T865" s="442"/>
      <c r="U865" s="439"/>
      <c r="V865" s="441"/>
      <c r="W865" s="439"/>
      <c r="X865" s="439"/>
      <c r="Y865" s="440"/>
      <c r="Z865" s="442"/>
      <c r="AA865" s="441"/>
      <c r="AB865" s="440">
        <v>4253027988</v>
      </c>
    </row>
    <row r="866" spans="1:28">
      <c r="A866" s="314" t="s">
        <v>3471</v>
      </c>
      <c r="B866" s="480"/>
      <c r="C866" s="437"/>
      <c r="D866" s="449"/>
      <c r="E866" s="315"/>
      <c r="F866" s="437"/>
      <c r="G866" s="439"/>
      <c r="H866" s="437"/>
      <c r="I866" s="437"/>
      <c r="J866" s="261"/>
      <c r="K866" s="1007"/>
      <c r="L866" s="1007"/>
      <c r="M866" s="1007"/>
      <c r="N866" s="450"/>
      <c r="O866" s="442"/>
      <c r="P866" s="442"/>
      <c r="Q866" s="443"/>
      <c r="R866" s="441"/>
      <c r="S866" s="440"/>
      <c r="T866" s="442"/>
      <c r="U866" s="439"/>
      <c r="V866" s="441"/>
      <c r="W866" s="439"/>
      <c r="X866" s="439"/>
      <c r="Y866" s="440"/>
      <c r="Z866" s="442"/>
      <c r="AA866" s="441"/>
      <c r="AB866" s="440">
        <v>4253027988</v>
      </c>
    </row>
    <row r="867" spans="1:28">
      <c r="A867" s="314" t="s">
        <v>3472</v>
      </c>
      <c r="B867" s="480"/>
      <c r="C867" s="437"/>
      <c r="D867" s="449"/>
      <c r="E867" s="315"/>
      <c r="F867" s="437"/>
      <c r="G867" s="439"/>
      <c r="H867" s="437"/>
      <c r="I867" s="437"/>
      <c r="J867" s="261"/>
      <c r="K867" s="1007"/>
      <c r="L867" s="1007"/>
      <c r="M867" s="1007"/>
      <c r="N867" s="450"/>
      <c r="O867" s="442"/>
      <c r="P867" s="442"/>
      <c r="Q867" s="443"/>
      <c r="R867" s="441"/>
      <c r="S867" s="440"/>
      <c r="T867" s="442"/>
      <c r="U867" s="439"/>
      <c r="V867" s="441"/>
      <c r="W867" s="439"/>
      <c r="X867" s="439"/>
      <c r="Y867" s="440"/>
      <c r="Z867" s="442"/>
      <c r="AA867" s="441"/>
      <c r="AB867" s="440">
        <v>4253027988</v>
      </c>
    </row>
    <row r="868" spans="1:28">
      <c r="A868" s="314" t="s">
        <v>3473</v>
      </c>
      <c r="B868" s="480"/>
      <c r="C868" s="437"/>
      <c r="D868" s="449"/>
      <c r="E868" s="315"/>
      <c r="F868" s="437"/>
      <c r="G868" s="439"/>
      <c r="H868" s="437"/>
      <c r="I868" s="437"/>
      <c r="J868" s="261"/>
      <c r="K868" s="1007"/>
      <c r="L868" s="1007"/>
      <c r="M868" s="1007"/>
      <c r="N868" s="450"/>
      <c r="O868" s="442"/>
      <c r="P868" s="442"/>
      <c r="Q868" s="443"/>
      <c r="R868" s="441"/>
      <c r="S868" s="440"/>
      <c r="T868" s="442"/>
      <c r="U868" s="439"/>
      <c r="V868" s="441"/>
      <c r="W868" s="439"/>
      <c r="X868" s="439"/>
      <c r="Y868" s="440"/>
      <c r="Z868" s="442"/>
      <c r="AA868" s="441"/>
      <c r="AB868" s="440">
        <v>4253027988</v>
      </c>
    </row>
    <row r="869" spans="1:28">
      <c r="A869" s="314" t="s">
        <v>3474</v>
      </c>
      <c r="B869" s="480"/>
      <c r="C869" s="437"/>
      <c r="D869" s="449"/>
      <c r="E869" s="315"/>
      <c r="F869" s="437"/>
      <c r="G869" s="439"/>
      <c r="H869" s="437"/>
      <c r="I869" s="437"/>
      <c r="J869" s="261"/>
      <c r="K869" s="1007"/>
      <c r="L869" s="1007"/>
      <c r="M869" s="1007"/>
      <c r="N869" s="450"/>
      <c r="O869" s="442"/>
      <c r="P869" s="442"/>
      <c r="Q869" s="443"/>
      <c r="R869" s="441"/>
      <c r="S869" s="440"/>
      <c r="T869" s="442"/>
      <c r="U869" s="439"/>
      <c r="V869" s="441"/>
      <c r="W869" s="439"/>
      <c r="X869" s="439"/>
      <c r="Y869" s="440"/>
      <c r="Z869" s="442"/>
      <c r="AA869" s="441"/>
      <c r="AB869" s="440">
        <v>4253027988</v>
      </c>
    </row>
    <row r="870" spans="1:28">
      <c r="A870" s="314" t="s">
        <v>3475</v>
      </c>
      <c r="B870" s="480"/>
      <c r="C870" s="437"/>
      <c r="D870" s="449"/>
      <c r="E870" s="315"/>
      <c r="F870" s="437"/>
      <c r="G870" s="439"/>
      <c r="H870" s="437"/>
      <c r="I870" s="437"/>
      <c r="J870" s="261"/>
      <c r="K870" s="1007"/>
      <c r="L870" s="1007"/>
      <c r="M870" s="1007"/>
      <c r="N870" s="450"/>
      <c r="O870" s="442"/>
      <c r="P870" s="442"/>
      <c r="Q870" s="443"/>
      <c r="R870" s="441"/>
      <c r="S870" s="440"/>
      <c r="T870" s="442"/>
      <c r="U870" s="439"/>
      <c r="V870" s="441"/>
      <c r="W870" s="439"/>
      <c r="X870" s="439"/>
      <c r="Y870" s="440"/>
      <c r="Z870" s="442"/>
      <c r="AA870" s="441"/>
      <c r="AB870" s="440">
        <v>4253027988</v>
      </c>
    </row>
    <row r="871" spans="1:28">
      <c r="A871" s="314" t="s">
        <v>3476</v>
      </c>
      <c r="B871" s="480"/>
      <c r="C871" s="437"/>
      <c r="D871" s="449"/>
      <c r="E871" s="315"/>
      <c r="F871" s="437"/>
      <c r="G871" s="439"/>
      <c r="H871" s="437"/>
      <c r="I871" s="437"/>
      <c r="J871" s="261"/>
      <c r="K871" s="1007"/>
      <c r="L871" s="1007"/>
      <c r="M871" s="1007"/>
      <c r="N871" s="450"/>
      <c r="O871" s="442"/>
      <c r="P871" s="442"/>
      <c r="Q871" s="443"/>
      <c r="R871" s="441"/>
      <c r="S871" s="440"/>
      <c r="T871" s="442"/>
      <c r="U871" s="439"/>
      <c r="V871" s="441"/>
      <c r="W871" s="439"/>
      <c r="X871" s="439"/>
      <c r="Y871" s="440"/>
      <c r="Z871" s="442"/>
      <c r="AA871" s="441"/>
      <c r="AB871" s="440">
        <v>4253027988</v>
      </c>
    </row>
    <row r="872" spans="1:28">
      <c r="A872" s="314" t="s">
        <v>3477</v>
      </c>
      <c r="B872" s="480"/>
      <c r="C872" s="437"/>
      <c r="D872" s="449"/>
      <c r="E872" s="315"/>
      <c r="F872" s="437"/>
      <c r="G872" s="439"/>
      <c r="H872" s="437"/>
      <c r="I872" s="437"/>
      <c r="J872" s="261"/>
      <c r="K872" s="1007"/>
      <c r="L872" s="1007"/>
      <c r="M872" s="1007"/>
      <c r="N872" s="450"/>
      <c r="O872" s="442"/>
      <c r="P872" s="442"/>
      <c r="Q872" s="443"/>
      <c r="R872" s="441"/>
      <c r="S872" s="440"/>
      <c r="T872" s="442"/>
      <c r="U872" s="439"/>
      <c r="V872" s="441"/>
      <c r="W872" s="439"/>
      <c r="X872" s="439"/>
      <c r="Y872" s="440"/>
      <c r="Z872" s="442"/>
      <c r="AA872" s="441"/>
      <c r="AB872" s="440">
        <v>4253027988</v>
      </c>
    </row>
    <row r="873" spans="1:28">
      <c r="A873" s="314" t="s">
        <v>3478</v>
      </c>
      <c r="B873" s="480"/>
      <c r="C873" s="437"/>
      <c r="D873" s="449"/>
      <c r="E873" s="315"/>
      <c r="F873" s="437"/>
      <c r="G873" s="439"/>
      <c r="H873" s="437"/>
      <c r="I873" s="437"/>
      <c r="J873" s="261"/>
      <c r="K873" s="1007"/>
      <c r="L873" s="1007"/>
      <c r="M873" s="1007"/>
      <c r="N873" s="450"/>
      <c r="O873" s="442"/>
      <c r="P873" s="442"/>
      <c r="Q873" s="443"/>
      <c r="R873" s="441"/>
      <c r="S873" s="440"/>
      <c r="T873" s="442"/>
      <c r="U873" s="439"/>
      <c r="V873" s="441"/>
      <c r="W873" s="439"/>
      <c r="X873" s="439"/>
      <c r="Y873" s="440"/>
      <c r="Z873" s="442"/>
      <c r="AA873" s="441"/>
      <c r="AB873" s="440">
        <v>4253027988</v>
      </c>
    </row>
    <row r="874" spans="1:28">
      <c r="A874" s="314" t="s">
        <v>3479</v>
      </c>
      <c r="B874" s="480"/>
      <c r="C874" s="437"/>
      <c r="D874" s="449"/>
      <c r="E874" s="315"/>
      <c r="F874" s="437"/>
      <c r="G874" s="439"/>
      <c r="H874" s="437"/>
      <c r="I874" s="437"/>
      <c r="J874" s="261"/>
      <c r="K874" s="1007"/>
      <c r="L874" s="1007"/>
      <c r="M874" s="1007"/>
      <c r="N874" s="450"/>
      <c r="O874" s="442"/>
      <c r="P874" s="442"/>
      <c r="Q874" s="443"/>
      <c r="R874" s="441"/>
      <c r="S874" s="440"/>
      <c r="T874" s="442"/>
      <c r="U874" s="439"/>
      <c r="V874" s="441"/>
      <c r="W874" s="439"/>
      <c r="X874" s="439"/>
      <c r="Y874" s="440"/>
      <c r="Z874" s="442"/>
      <c r="AA874" s="441"/>
      <c r="AB874" s="440">
        <v>4253027988</v>
      </c>
    </row>
    <row r="875" spans="1:28">
      <c r="A875" s="314" t="s">
        <v>3480</v>
      </c>
      <c r="B875" s="480"/>
      <c r="C875" s="437"/>
      <c r="D875" s="449"/>
      <c r="E875" s="315"/>
      <c r="F875" s="437"/>
      <c r="G875" s="439"/>
      <c r="H875" s="437"/>
      <c r="I875" s="437"/>
      <c r="J875" s="261"/>
      <c r="K875" s="1007"/>
      <c r="L875" s="1007"/>
      <c r="M875" s="1007"/>
      <c r="N875" s="450"/>
      <c r="O875" s="442"/>
      <c r="P875" s="442"/>
      <c r="Q875" s="443"/>
      <c r="R875" s="441"/>
      <c r="S875" s="440"/>
      <c r="T875" s="442"/>
      <c r="U875" s="439"/>
      <c r="V875" s="441"/>
      <c r="W875" s="439"/>
      <c r="X875" s="439"/>
      <c r="Y875" s="440"/>
      <c r="Z875" s="442"/>
      <c r="AA875" s="441"/>
      <c r="AB875" s="440">
        <v>4253027988</v>
      </c>
    </row>
    <row r="876" spans="1:28">
      <c r="A876" s="314" t="s">
        <v>3481</v>
      </c>
      <c r="B876" s="480"/>
      <c r="C876" s="437"/>
      <c r="D876" s="449"/>
      <c r="E876" s="315"/>
      <c r="F876" s="437"/>
      <c r="G876" s="439"/>
      <c r="H876" s="437"/>
      <c r="I876" s="437"/>
      <c r="J876" s="261"/>
      <c r="K876" s="1007"/>
      <c r="L876" s="1007"/>
      <c r="M876" s="1007"/>
      <c r="N876" s="450"/>
      <c r="O876" s="442"/>
      <c r="P876" s="442"/>
      <c r="Q876" s="443"/>
      <c r="R876" s="441"/>
      <c r="S876" s="440"/>
      <c r="T876" s="442"/>
      <c r="U876" s="439"/>
      <c r="V876" s="441"/>
      <c r="W876" s="439"/>
      <c r="X876" s="439"/>
      <c r="Y876" s="440"/>
      <c r="Z876" s="442"/>
      <c r="AA876" s="441"/>
      <c r="AB876" s="440">
        <v>4253027988</v>
      </c>
    </row>
    <row r="877" spans="1:28">
      <c r="A877" s="314" t="s">
        <v>3482</v>
      </c>
      <c r="B877" s="480"/>
      <c r="C877" s="437"/>
      <c r="D877" s="449"/>
      <c r="E877" s="315"/>
      <c r="F877" s="437"/>
      <c r="G877" s="439"/>
      <c r="H877" s="437"/>
      <c r="I877" s="437"/>
      <c r="J877" s="261"/>
      <c r="K877" s="1007"/>
      <c r="L877" s="1007"/>
      <c r="M877" s="1007"/>
      <c r="N877" s="450"/>
      <c r="O877" s="442"/>
      <c r="P877" s="442"/>
      <c r="Q877" s="443"/>
      <c r="R877" s="441"/>
      <c r="S877" s="440"/>
      <c r="T877" s="442"/>
      <c r="U877" s="439"/>
      <c r="V877" s="441"/>
      <c r="W877" s="439"/>
      <c r="X877" s="439"/>
      <c r="Y877" s="440"/>
      <c r="Z877" s="442"/>
      <c r="AA877" s="441"/>
      <c r="AB877" s="440">
        <v>4253027988</v>
      </c>
    </row>
    <row r="878" spans="1:28">
      <c r="A878" s="314" t="s">
        <v>3483</v>
      </c>
      <c r="B878" s="480"/>
      <c r="C878" s="437"/>
      <c r="D878" s="449"/>
      <c r="E878" s="315"/>
      <c r="F878" s="437"/>
      <c r="G878" s="439"/>
      <c r="H878" s="437"/>
      <c r="I878" s="437"/>
      <c r="J878" s="261"/>
      <c r="K878" s="1007"/>
      <c r="L878" s="1007"/>
      <c r="M878" s="1007"/>
      <c r="N878" s="450"/>
      <c r="O878" s="442"/>
      <c r="P878" s="442"/>
      <c r="Q878" s="443"/>
      <c r="R878" s="441"/>
      <c r="S878" s="440"/>
      <c r="T878" s="442"/>
      <c r="U878" s="439"/>
      <c r="V878" s="441"/>
      <c r="W878" s="439"/>
      <c r="X878" s="439"/>
      <c r="Y878" s="440"/>
      <c r="Z878" s="442"/>
      <c r="AA878" s="441"/>
      <c r="AB878" s="440">
        <v>4253027988</v>
      </c>
    </row>
    <row r="879" spans="1:28">
      <c r="A879" s="314" t="s">
        <v>3484</v>
      </c>
      <c r="B879" s="480"/>
      <c r="C879" s="437"/>
      <c r="D879" s="449"/>
      <c r="E879" s="315"/>
      <c r="F879" s="437"/>
      <c r="G879" s="439"/>
      <c r="H879" s="437"/>
      <c r="I879" s="437"/>
      <c r="J879" s="261"/>
      <c r="K879" s="1007"/>
      <c r="L879" s="1007"/>
      <c r="M879" s="1007"/>
      <c r="N879" s="450"/>
      <c r="O879" s="442"/>
      <c r="P879" s="442"/>
      <c r="Q879" s="443"/>
      <c r="R879" s="441"/>
      <c r="S879" s="440"/>
      <c r="T879" s="442"/>
      <c r="U879" s="439"/>
      <c r="V879" s="441"/>
      <c r="W879" s="439"/>
      <c r="X879" s="439"/>
      <c r="Y879" s="440"/>
      <c r="Z879" s="442"/>
      <c r="AA879" s="441"/>
      <c r="AB879" s="440">
        <v>4253027988</v>
      </c>
    </row>
    <row r="880" spans="1:28">
      <c r="A880" s="314" t="s">
        <v>3485</v>
      </c>
      <c r="B880" s="480"/>
      <c r="C880" s="437"/>
      <c r="D880" s="449"/>
      <c r="E880" s="315"/>
      <c r="F880" s="437"/>
      <c r="G880" s="439"/>
      <c r="H880" s="437"/>
      <c r="I880" s="437"/>
      <c r="J880" s="261"/>
      <c r="K880" s="1007"/>
      <c r="L880" s="1007"/>
      <c r="M880" s="1007"/>
      <c r="N880" s="450"/>
      <c r="O880" s="442"/>
      <c r="P880" s="442"/>
      <c r="Q880" s="443"/>
      <c r="R880" s="441"/>
      <c r="S880" s="440"/>
      <c r="T880" s="442"/>
      <c r="U880" s="439"/>
      <c r="V880" s="441"/>
      <c r="W880" s="439"/>
      <c r="X880" s="439"/>
      <c r="Y880" s="440"/>
      <c r="Z880" s="442"/>
      <c r="AA880" s="441"/>
      <c r="AB880" s="440">
        <v>4253027988</v>
      </c>
    </row>
    <row r="881" spans="1:28">
      <c r="A881" s="314" t="s">
        <v>3486</v>
      </c>
      <c r="B881" s="480"/>
      <c r="C881" s="437"/>
      <c r="D881" s="449"/>
      <c r="E881" s="315"/>
      <c r="F881" s="437"/>
      <c r="G881" s="439"/>
      <c r="H881" s="437"/>
      <c r="I881" s="437"/>
      <c r="J881" s="261"/>
      <c r="K881" s="1007"/>
      <c r="L881" s="1007"/>
      <c r="M881" s="1007"/>
      <c r="N881" s="450"/>
      <c r="O881" s="442"/>
      <c r="P881" s="442"/>
      <c r="Q881" s="443"/>
      <c r="R881" s="441"/>
      <c r="S881" s="440"/>
      <c r="T881" s="442"/>
      <c r="U881" s="439"/>
      <c r="V881" s="441"/>
      <c r="W881" s="439"/>
      <c r="X881" s="439"/>
      <c r="Y881" s="440"/>
      <c r="Z881" s="442"/>
      <c r="AA881" s="441"/>
      <c r="AB881" s="440">
        <v>4253027988</v>
      </c>
    </row>
    <row r="882" spans="1:28">
      <c r="A882" s="314" t="s">
        <v>3487</v>
      </c>
      <c r="B882" s="480"/>
      <c r="C882" s="437"/>
      <c r="D882" s="449"/>
      <c r="E882" s="315"/>
      <c r="F882" s="437"/>
      <c r="G882" s="439"/>
      <c r="H882" s="437"/>
      <c r="I882" s="437"/>
      <c r="J882" s="261"/>
      <c r="K882" s="1007"/>
      <c r="L882" s="1007"/>
      <c r="M882" s="1007"/>
      <c r="N882" s="450"/>
      <c r="O882" s="442"/>
      <c r="P882" s="442"/>
      <c r="Q882" s="443"/>
      <c r="R882" s="441"/>
      <c r="S882" s="440"/>
      <c r="T882" s="442"/>
      <c r="U882" s="439"/>
      <c r="V882" s="441"/>
      <c r="W882" s="439"/>
      <c r="X882" s="439"/>
      <c r="Y882" s="440"/>
      <c r="Z882" s="442"/>
      <c r="AA882" s="441"/>
      <c r="AB882" s="440">
        <v>4253027988</v>
      </c>
    </row>
    <row r="883" spans="1:28">
      <c r="A883" s="314" t="s">
        <v>3488</v>
      </c>
      <c r="B883" s="480"/>
      <c r="C883" s="437"/>
      <c r="D883" s="449"/>
      <c r="E883" s="315"/>
      <c r="F883" s="437"/>
      <c r="G883" s="439"/>
      <c r="H883" s="437"/>
      <c r="I883" s="437"/>
      <c r="J883" s="261"/>
      <c r="K883" s="1007"/>
      <c r="L883" s="1007"/>
      <c r="M883" s="1007"/>
      <c r="N883" s="450"/>
      <c r="O883" s="442"/>
      <c r="P883" s="442"/>
      <c r="Q883" s="443"/>
      <c r="R883" s="441"/>
      <c r="S883" s="440"/>
      <c r="T883" s="442"/>
      <c r="U883" s="439"/>
      <c r="V883" s="441"/>
      <c r="W883" s="439"/>
      <c r="X883" s="439"/>
      <c r="Y883" s="440"/>
      <c r="Z883" s="442"/>
      <c r="AA883" s="441"/>
      <c r="AB883" s="440">
        <v>4253027988</v>
      </c>
    </row>
    <row r="884" spans="1:28">
      <c r="A884" s="314" t="s">
        <v>3489</v>
      </c>
      <c r="B884" s="480"/>
      <c r="C884" s="437"/>
      <c r="D884" s="449"/>
      <c r="E884" s="315"/>
      <c r="F884" s="437"/>
      <c r="G884" s="439"/>
      <c r="H884" s="444"/>
      <c r="I884" s="437"/>
      <c r="J884" s="261"/>
      <c r="K884" s="1007"/>
      <c r="L884" s="1007"/>
      <c r="M884" s="1007"/>
      <c r="N884" s="442"/>
      <c r="O884" s="442"/>
      <c r="P884" s="442"/>
      <c r="Q884" s="443"/>
      <c r="R884" s="441"/>
      <c r="S884" s="440"/>
      <c r="T884" s="442"/>
      <c r="U884" s="439"/>
      <c r="V884" s="441"/>
      <c r="W884" s="439"/>
      <c r="X884" s="439"/>
      <c r="Y884" s="440"/>
      <c r="Z884" s="442"/>
      <c r="AA884" s="441"/>
      <c r="AB884" s="440">
        <v>4253027988</v>
      </c>
    </row>
    <row r="885" spans="1:28">
      <c r="A885" s="314" t="s">
        <v>3490</v>
      </c>
      <c r="B885" s="480"/>
      <c r="C885" s="437"/>
      <c r="D885" s="449"/>
      <c r="E885" s="315"/>
      <c r="F885" s="437"/>
      <c r="G885" s="439"/>
      <c r="H885" s="444"/>
      <c r="I885" s="437"/>
      <c r="J885" s="261"/>
      <c r="K885" s="1007"/>
      <c r="L885" s="1007"/>
      <c r="M885" s="1007"/>
      <c r="N885" s="442"/>
      <c r="O885" s="442"/>
      <c r="P885" s="442"/>
      <c r="Q885" s="443"/>
      <c r="R885" s="441"/>
      <c r="S885" s="440"/>
      <c r="T885" s="442"/>
      <c r="U885" s="439"/>
      <c r="V885" s="441"/>
      <c r="W885" s="439"/>
      <c r="X885" s="439"/>
      <c r="Y885" s="440"/>
      <c r="Z885" s="442"/>
      <c r="AA885" s="441"/>
      <c r="AB885" s="440">
        <v>4253027988</v>
      </c>
    </row>
    <row r="886" spans="1:28">
      <c r="A886" s="314" t="s">
        <v>3491</v>
      </c>
      <c r="B886" s="480"/>
      <c r="C886" s="437"/>
      <c r="D886" s="449"/>
      <c r="E886" s="315"/>
      <c r="F886" s="437"/>
      <c r="G886" s="439"/>
      <c r="H886" s="444"/>
      <c r="I886" s="437"/>
      <c r="J886" s="261"/>
      <c r="K886" s="1007"/>
      <c r="L886" s="1007"/>
      <c r="M886" s="1007"/>
      <c r="N886" s="442"/>
      <c r="O886" s="442"/>
      <c r="P886" s="442"/>
      <c r="Q886" s="443"/>
      <c r="R886" s="441"/>
      <c r="S886" s="440"/>
      <c r="T886" s="442"/>
      <c r="U886" s="439"/>
      <c r="V886" s="441"/>
      <c r="W886" s="439"/>
      <c r="X886" s="439"/>
      <c r="Y886" s="440"/>
      <c r="Z886" s="442"/>
      <c r="AA886" s="441"/>
      <c r="AB886" s="440">
        <v>4253027988</v>
      </c>
    </row>
    <row r="887" spans="1:28">
      <c r="A887" s="314" t="s">
        <v>3492</v>
      </c>
      <c r="B887" s="480"/>
      <c r="C887" s="437"/>
      <c r="D887" s="449"/>
      <c r="E887" s="315"/>
      <c r="F887" s="437"/>
      <c r="G887" s="439"/>
      <c r="H887" s="444"/>
      <c r="I887" s="437"/>
      <c r="J887" s="261"/>
      <c r="K887" s="1007"/>
      <c r="L887" s="1007"/>
      <c r="M887" s="1007"/>
      <c r="N887" s="442"/>
      <c r="O887" s="442"/>
      <c r="P887" s="442"/>
      <c r="Q887" s="443"/>
      <c r="R887" s="441"/>
      <c r="S887" s="440"/>
      <c r="T887" s="442"/>
      <c r="U887" s="439"/>
      <c r="V887" s="441"/>
      <c r="W887" s="439"/>
      <c r="X887" s="439"/>
      <c r="Y887" s="440"/>
      <c r="Z887" s="442"/>
      <c r="AA887" s="441"/>
      <c r="AB887" s="440">
        <v>4253027988</v>
      </c>
    </row>
    <row r="888" spans="1:28">
      <c r="A888" s="314" t="s">
        <v>3493</v>
      </c>
      <c r="B888" s="480"/>
      <c r="C888" s="437"/>
      <c r="D888" s="449"/>
      <c r="E888" s="315"/>
      <c r="F888" s="437"/>
      <c r="G888" s="439"/>
      <c r="H888" s="444"/>
      <c r="I888" s="437"/>
      <c r="J888" s="261"/>
      <c r="K888" s="1007"/>
      <c r="L888" s="1007"/>
      <c r="M888" s="1007"/>
      <c r="N888" s="442"/>
      <c r="O888" s="442"/>
      <c r="P888" s="442"/>
      <c r="Q888" s="443"/>
      <c r="R888" s="441"/>
      <c r="S888" s="440"/>
      <c r="T888" s="442"/>
      <c r="U888" s="439"/>
      <c r="V888" s="441"/>
      <c r="W888" s="439"/>
      <c r="X888" s="439"/>
      <c r="Y888" s="440"/>
      <c r="Z888" s="442"/>
      <c r="AA888" s="441"/>
      <c r="AB888" s="440">
        <v>4253027988</v>
      </c>
    </row>
    <row r="889" spans="1:28">
      <c r="A889" s="314" t="s">
        <v>3494</v>
      </c>
      <c r="B889" s="480"/>
      <c r="C889" s="437"/>
      <c r="D889" s="449"/>
      <c r="E889" s="315"/>
      <c r="F889" s="437"/>
      <c r="G889" s="439"/>
      <c r="H889" s="444"/>
      <c r="I889" s="437"/>
      <c r="J889" s="261"/>
      <c r="K889" s="1007"/>
      <c r="L889" s="1007"/>
      <c r="M889" s="1007"/>
      <c r="N889" s="442"/>
      <c r="O889" s="442"/>
      <c r="P889" s="442"/>
      <c r="Q889" s="443"/>
      <c r="R889" s="441"/>
      <c r="S889" s="440"/>
      <c r="T889" s="442"/>
      <c r="U889" s="439"/>
      <c r="V889" s="441"/>
      <c r="W889" s="439"/>
      <c r="X889" s="439"/>
      <c r="Y889" s="440"/>
      <c r="Z889" s="442"/>
      <c r="AA889" s="441"/>
      <c r="AB889" s="440">
        <v>4253027988</v>
      </c>
    </row>
    <row r="890" spans="1:28">
      <c r="A890" s="314" t="s">
        <v>3495</v>
      </c>
      <c r="B890" s="480"/>
      <c r="C890" s="437"/>
      <c r="D890" s="449"/>
      <c r="E890" s="315"/>
      <c r="F890" s="437"/>
      <c r="G890" s="439"/>
      <c r="H890" s="444"/>
      <c r="I890" s="437"/>
      <c r="J890" s="261"/>
      <c r="K890" s="1007"/>
      <c r="L890" s="1007"/>
      <c r="M890" s="1007"/>
      <c r="N890" s="442"/>
      <c r="O890" s="442"/>
      <c r="P890" s="442"/>
      <c r="Q890" s="443"/>
      <c r="R890" s="441"/>
      <c r="S890" s="440"/>
      <c r="T890" s="442"/>
      <c r="U890" s="439"/>
      <c r="V890" s="441"/>
      <c r="W890" s="439"/>
      <c r="X890" s="439"/>
      <c r="Y890" s="440"/>
      <c r="Z890" s="442"/>
      <c r="AA890" s="441"/>
      <c r="AB890" s="440">
        <v>4253027988</v>
      </c>
    </row>
    <row r="891" spans="1:28">
      <c r="A891" s="314" t="s">
        <v>3496</v>
      </c>
      <c r="B891" s="480"/>
      <c r="C891" s="437"/>
      <c r="D891" s="449"/>
      <c r="E891" s="315"/>
      <c r="F891" s="437"/>
      <c r="G891" s="439"/>
      <c r="H891" s="444"/>
      <c r="I891" s="437"/>
      <c r="J891" s="261"/>
      <c r="K891" s="1007"/>
      <c r="L891" s="1007"/>
      <c r="M891" s="1007"/>
      <c r="N891" s="442"/>
      <c r="O891" s="442"/>
      <c r="P891" s="442"/>
      <c r="Q891" s="443"/>
      <c r="R891" s="441"/>
      <c r="S891" s="440"/>
      <c r="T891" s="442"/>
      <c r="U891" s="439"/>
      <c r="V891" s="441"/>
      <c r="W891" s="439"/>
      <c r="X891" s="439"/>
      <c r="Y891" s="440"/>
      <c r="Z891" s="442"/>
      <c r="AA891" s="441"/>
      <c r="AB891" s="440">
        <v>4253027988</v>
      </c>
    </row>
    <row r="892" spans="1:28">
      <c r="A892" s="314" t="s">
        <v>3497</v>
      </c>
      <c r="B892" s="480"/>
      <c r="C892" s="437"/>
      <c r="D892" s="449"/>
      <c r="E892" s="315"/>
      <c r="F892" s="437"/>
      <c r="G892" s="439"/>
      <c r="H892" s="444"/>
      <c r="I892" s="437"/>
      <c r="J892" s="261"/>
      <c r="K892" s="1007"/>
      <c r="L892" s="1007"/>
      <c r="M892" s="1007"/>
      <c r="N892" s="442"/>
      <c r="O892" s="442"/>
      <c r="P892" s="442"/>
      <c r="Q892" s="443"/>
      <c r="R892" s="441"/>
      <c r="S892" s="440"/>
      <c r="T892" s="442"/>
      <c r="U892" s="439"/>
      <c r="V892" s="441"/>
      <c r="W892" s="439"/>
      <c r="X892" s="439"/>
      <c r="Y892" s="440"/>
      <c r="Z892" s="442"/>
      <c r="AA892" s="441"/>
      <c r="AB892" s="440">
        <v>4253027988</v>
      </c>
    </row>
    <row r="893" spans="1:28">
      <c r="A893" s="314" t="s">
        <v>3498</v>
      </c>
      <c r="B893" s="480"/>
      <c r="C893" s="437"/>
      <c r="D893" s="449"/>
      <c r="E893" s="315"/>
      <c r="F893" s="437"/>
      <c r="G893" s="439"/>
      <c r="H893" s="444"/>
      <c r="I893" s="437"/>
      <c r="J893" s="261"/>
      <c r="K893" s="1007"/>
      <c r="L893" s="1007"/>
      <c r="M893" s="1007"/>
      <c r="N893" s="442"/>
      <c r="O893" s="442"/>
      <c r="P893" s="442"/>
      <c r="Q893" s="443"/>
      <c r="R893" s="441"/>
      <c r="S893" s="440"/>
      <c r="T893" s="442"/>
      <c r="U893" s="439"/>
      <c r="V893" s="441"/>
      <c r="W893" s="439"/>
      <c r="X893" s="439"/>
      <c r="Y893" s="440"/>
      <c r="Z893" s="442"/>
      <c r="AA893" s="441"/>
      <c r="AB893" s="440">
        <v>4253027988</v>
      </c>
    </row>
    <row r="894" spans="1:28">
      <c r="A894" s="314" t="s">
        <v>3499</v>
      </c>
      <c r="B894" s="480"/>
      <c r="C894" s="437"/>
      <c r="D894" s="449"/>
      <c r="E894" s="315"/>
      <c r="F894" s="437"/>
      <c r="G894" s="439"/>
      <c r="H894" s="444"/>
      <c r="I894" s="437"/>
      <c r="J894" s="261"/>
      <c r="K894" s="1007"/>
      <c r="L894" s="1007"/>
      <c r="M894" s="1007"/>
      <c r="N894" s="442"/>
      <c r="O894" s="442"/>
      <c r="P894" s="442"/>
      <c r="Q894" s="443"/>
      <c r="R894" s="441"/>
      <c r="S894" s="440"/>
      <c r="T894" s="442"/>
      <c r="U894" s="439"/>
      <c r="V894" s="441"/>
      <c r="W894" s="439"/>
      <c r="X894" s="439"/>
      <c r="Y894" s="440"/>
      <c r="Z894" s="442"/>
      <c r="AA894" s="441"/>
      <c r="AB894" s="440">
        <v>4253027988</v>
      </c>
    </row>
    <row r="895" spans="1:28">
      <c r="A895" s="314" t="s">
        <v>3500</v>
      </c>
      <c r="B895" s="480"/>
      <c r="C895" s="437"/>
      <c r="D895" s="449"/>
      <c r="E895" s="315"/>
      <c r="F895" s="437"/>
      <c r="G895" s="439"/>
      <c r="H895" s="444"/>
      <c r="I895" s="437"/>
      <c r="J895" s="261"/>
      <c r="K895" s="1007"/>
      <c r="L895" s="1007"/>
      <c r="M895" s="1007"/>
      <c r="N895" s="442"/>
      <c r="O895" s="442"/>
      <c r="P895" s="442"/>
      <c r="Q895" s="443"/>
      <c r="R895" s="441"/>
      <c r="S895" s="440"/>
      <c r="T895" s="442"/>
      <c r="U895" s="439"/>
      <c r="V895" s="441"/>
      <c r="W895" s="439"/>
      <c r="X895" s="439"/>
      <c r="Y895" s="440"/>
      <c r="Z895" s="442"/>
      <c r="AA895" s="441"/>
      <c r="AB895" s="440">
        <v>4253027988</v>
      </c>
    </row>
    <row r="896" spans="1:28">
      <c r="A896" s="314" t="s">
        <v>3501</v>
      </c>
      <c r="B896" s="480"/>
      <c r="C896" s="437"/>
      <c r="D896" s="449"/>
      <c r="E896" s="315"/>
      <c r="F896" s="437"/>
      <c r="G896" s="439"/>
      <c r="H896" s="444"/>
      <c r="I896" s="437"/>
      <c r="J896" s="261"/>
      <c r="K896" s="1007"/>
      <c r="L896" s="1007"/>
      <c r="M896" s="1007"/>
      <c r="N896" s="442"/>
      <c r="O896" s="442"/>
      <c r="P896" s="442"/>
      <c r="Q896" s="443"/>
      <c r="R896" s="441"/>
      <c r="S896" s="440"/>
      <c r="T896" s="442"/>
      <c r="U896" s="439"/>
      <c r="V896" s="441"/>
      <c r="W896" s="439"/>
      <c r="X896" s="439"/>
      <c r="Y896" s="440"/>
      <c r="Z896" s="442"/>
      <c r="AA896" s="441"/>
      <c r="AB896" s="440">
        <v>4253027988</v>
      </c>
    </row>
    <row r="897" spans="1:28">
      <c r="A897" s="314" t="s">
        <v>3502</v>
      </c>
      <c r="B897" s="480"/>
      <c r="C897" s="437"/>
      <c r="D897" s="449"/>
      <c r="E897" s="315"/>
      <c r="F897" s="437"/>
      <c r="G897" s="439"/>
      <c r="H897" s="444"/>
      <c r="I897" s="437"/>
      <c r="J897" s="261"/>
      <c r="K897" s="1007"/>
      <c r="L897" s="1007"/>
      <c r="M897" s="1007"/>
      <c r="N897" s="442"/>
      <c r="O897" s="442"/>
      <c r="P897" s="442"/>
      <c r="Q897" s="443"/>
      <c r="R897" s="441"/>
      <c r="S897" s="440"/>
      <c r="T897" s="442"/>
      <c r="U897" s="439"/>
      <c r="V897" s="441"/>
      <c r="W897" s="439"/>
      <c r="X897" s="439"/>
      <c r="Y897" s="440"/>
      <c r="Z897" s="442"/>
      <c r="AA897" s="441"/>
      <c r="AB897" s="440">
        <v>4253027988</v>
      </c>
    </row>
    <row r="898" spans="1:28">
      <c r="A898" s="314" t="s">
        <v>3503</v>
      </c>
      <c r="B898" s="480"/>
      <c r="C898" s="437"/>
      <c r="D898" s="449"/>
      <c r="E898" s="315"/>
      <c r="F898" s="437"/>
      <c r="G898" s="439"/>
      <c r="H898" s="444"/>
      <c r="I898" s="437"/>
      <c r="J898" s="261"/>
      <c r="K898" s="1007"/>
      <c r="L898" s="1007"/>
      <c r="M898" s="1007"/>
      <c r="N898" s="442"/>
      <c r="O898" s="442"/>
      <c r="P898" s="442"/>
      <c r="Q898" s="443"/>
      <c r="R898" s="441"/>
      <c r="S898" s="440"/>
      <c r="T898" s="442"/>
      <c r="U898" s="439"/>
      <c r="V898" s="441"/>
      <c r="W898" s="439"/>
      <c r="X898" s="439"/>
      <c r="Y898" s="440"/>
      <c r="Z898" s="442"/>
      <c r="AA898" s="441"/>
      <c r="AB898" s="440">
        <v>4253027988</v>
      </c>
    </row>
    <row r="899" spans="1:28">
      <c r="A899" s="314" t="s">
        <v>3504</v>
      </c>
      <c r="B899" s="480"/>
      <c r="C899" s="437"/>
      <c r="D899" s="449"/>
      <c r="E899" s="315"/>
      <c r="F899" s="437"/>
      <c r="G899" s="439"/>
      <c r="H899" s="444"/>
      <c r="I899" s="437"/>
      <c r="J899" s="261"/>
      <c r="K899" s="1007"/>
      <c r="L899" s="1007"/>
      <c r="M899" s="1007"/>
      <c r="N899" s="442"/>
      <c r="O899" s="442"/>
      <c r="P899" s="442"/>
      <c r="Q899" s="443"/>
      <c r="R899" s="441"/>
      <c r="S899" s="440"/>
      <c r="T899" s="442"/>
      <c r="U899" s="439"/>
      <c r="V899" s="441"/>
      <c r="W899" s="439"/>
      <c r="X899" s="439"/>
      <c r="Y899" s="440"/>
      <c r="Z899" s="442"/>
      <c r="AA899" s="441"/>
      <c r="AB899" s="440">
        <v>4253027988</v>
      </c>
    </row>
    <row r="900" spans="1:28">
      <c r="A900" s="314" t="s">
        <v>3505</v>
      </c>
      <c r="B900" s="480"/>
      <c r="C900" s="437"/>
      <c r="D900" s="449"/>
      <c r="E900" s="315"/>
      <c r="F900" s="437"/>
      <c r="G900" s="439"/>
      <c r="H900" s="444"/>
      <c r="I900" s="437"/>
      <c r="J900" s="261"/>
      <c r="K900" s="1007"/>
      <c r="L900" s="1007"/>
      <c r="M900" s="1007"/>
      <c r="N900" s="442"/>
      <c r="O900" s="442"/>
      <c r="P900" s="442"/>
      <c r="Q900" s="443"/>
      <c r="R900" s="441"/>
      <c r="S900" s="440"/>
      <c r="T900" s="442"/>
      <c r="U900" s="439"/>
      <c r="V900" s="441"/>
      <c r="W900" s="439"/>
      <c r="X900" s="439"/>
      <c r="Y900" s="440"/>
      <c r="Z900" s="442"/>
      <c r="AA900" s="441"/>
      <c r="AB900" s="440">
        <v>4253027988</v>
      </c>
    </row>
    <row r="901" spans="1:28">
      <c r="A901" s="314" t="s">
        <v>3506</v>
      </c>
      <c r="B901" s="480"/>
      <c r="C901" s="437"/>
      <c r="D901" s="449"/>
      <c r="E901" s="315"/>
      <c r="F901" s="437"/>
      <c r="G901" s="439"/>
      <c r="H901" s="444"/>
      <c r="I901" s="437"/>
      <c r="J901" s="261"/>
      <c r="K901" s="1007"/>
      <c r="L901" s="1007"/>
      <c r="M901" s="1007"/>
      <c r="N901" s="442"/>
      <c r="O901" s="442"/>
      <c r="P901" s="442"/>
      <c r="Q901" s="443"/>
      <c r="R901" s="441"/>
      <c r="S901" s="440"/>
      <c r="T901" s="442"/>
      <c r="U901" s="439"/>
      <c r="V901" s="441"/>
      <c r="W901" s="439"/>
      <c r="X901" s="439"/>
      <c r="Y901" s="440"/>
      <c r="Z901" s="442"/>
      <c r="AA901" s="441"/>
      <c r="AB901" s="440">
        <v>4253027988</v>
      </c>
    </row>
    <row r="902" spans="1:28">
      <c r="A902" s="314" t="s">
        <v>3507</v>
      </c>
      <c r="B902" s="480"/>
      <c r="C902" s="437"/>
      <c r="D902" s="449"/>
      <c r="E902" s="315"/>
      <c r="F902" s="437"/>
      <c r="G902" s="439"/>
      <c r="H902" s="444"/>
      <c r="I902" s="437"/>
      <c r="J902" s="261"/>
      <c r="K902" s="1007"/>
      <c r="L902" s="1007"/>
      <c r="M902" s="1007"/>
      <c r="N902" s="442"/>
      <c r="O902" s="442"/>
      <c r="P902" s="442"/>
      <c r="Q902" s="443"/>
      <c r="R902" s="441"/>
      <c r="S902" s="440"/>
      <c r="T902" s="442"/>
      <c r="U902" s="439"/>
      <c r="V902" s="441"/>
      <c r="W902" s="439"/>
      <c r="X902" s="439"/>
      <c r="Y902" s="440"/>
      <c r="Z902" s="442"/>
      <c r="AA902" s="441"/>
      <c r="AB902" s="440">
        <v>4253027988</v>
      </c>
    </row>
    <row r="903" spans="1:28">
      <c r="A903" s="314" t="s">
        <v>3508</v>
      </c>
      <c r="B903" s="480"/>
      <c r="C903" s="437"/>
      <c r="D903" s="449"/>
      <c r="E903" s="315"/>
      <c r="F903" s="437"/>
      <c r="G903" s="439"/>
      <c r="H903" s="444"/>
      <c r="I903" s="437"/>
      <c r="J903" s="261"/>
      <c r="K903" s="1007"/>
      <c r="L903" s="1007"/>
      <c r="M903" s="1007"/>
      <c r="N903" s="442"/>
      <c r="O903" s="442"/>
      <c r="P903" s="442"/>
      <c r="Q903" s="443"/>
      <c r="R903" s="441"/>
      <c r="S903" s="440"/>
      <c r="T903" s="442"/>
      <c r="U903" s="439"/>
      <c r="V903" s="441"/>
      <c r="W903" s="439"/>
      <c r="X903" s="439"/>
      <c r="Y903" s="440"/>
      <c r="Z903" s="442"/>
      <c r="AA903" s="441"/>
      <c r="AB903" s="440">
        <v>4253027988</v>
      </c>
    </row>
    <row r="904" spans="1:28">
      <c r="A904" s="314" t="s">
        <v>3509</v>
      </c>
      <c r="B904" s="480"/>
      <c r="C904" s="444"/>
      <c r="D904" s="449"/>
      <c r="E904" s="315"/>
      <c r="F904" s="437"/>
      <c r="G904" s="439"/>
      <c r="H904" s="444"/>
      <c r="I904" s="437"/>
      <c r="J904" s="261"/>
      <c r="K904" s="1007"/>
      <c r="L904" s="1007"/>
      <c r="M904" s="1007"/>
      <c r="N904" s="442"/>
      <c r="O904" s="442"/>
      <c r="P904" s="442"/>
      <c r="Q904" s="443"/>
      <c r="R904" s="441"/>
      <c r="S904" s="440"/>
      <c r="T904" s="442"/>
      <c r="U904" s="439"/>
      <c r="V904" s="441"/>
      <c r="W904" s="439"/>
      <c r="X904" s="439"/>
      <c r="Y904" s="440"/>
      <c r="Z904" s="442"/>
      <c r="AA904" s="441"/>
      <c r="AB904" s="440">
        <v>4253027988</v>
      </c>
    </row>
    <row r="905" spans="1:28">
      <c r="A905" s="314" t="s">
        <v>3510</v>
      </c>
      <c r="B905" s="480"/>
      <c r="C905" s="444"/>
      <c r="D905" s="449"/>
      <c r="E905" s="315"/>
      <c r="F905" s="437"/>
      <c r="G905" s="439"/>
      <c r="H905" s="444"/>
      <c r="I905" s="437"/>
      <c r="J905" s="261"/>
      <c r="K905" s="1007"/>
      <c r="L905" s="1007"/>
      <c r="M905" s="1007"/>
      <c r="N905" s="442"/>
      <c r="O905" s="442"/>
      <c r="P905" s="442"/>
      <c r="Q905" s="443"/>
      <c r="R905" s="441"/>
      <c r="S905" s="440"/>
      <c r="T905" s="442"/>
      <c r="U905" s="439"/>
      <c r="V905" s="441"/>
      <c r="W905" s="439"/>
      <c r="X905" s="439"/>
      <c r="Y905" s="440"/>
      <c r="Z905" s="442"/>
      <c r="AA905" s="441"/>
      <c r="AB905" s="440">
        <v>4253027988</v>
      </c>
    </row>
    <row r="906" spans="1:28">
      <c r="A906" s="314" t="s">
        <v>3511</v>
      </c>
      <c r="B906" s="480"/>
      <c r="C906" s="444"/>
      <c r="D906" s="449"/>
      <c r="E906" s="315"/>
      <c r="F906" s="437"/>
      <c r="G906" s="439"/>
      <c r="H906" s="444"/>
      <c r="I906" s="437"/>
      <c r="J906" s="261"/>
      <c r="K906" s="1007"/>
      <c r="L906" s="1007"/>
      <c r="M906" s="1007"/>
      <c r="N906" s="442"/>
      <c r="O906" s="442"/>
      <c r="P906" s="442"/>
      <c r="Q906" s="443"/>
      <c r="R906" s="441"/>
      <c r="S906" s="440"/>
      <c r="T906" s="442"/>
      <c r="U906" s="439"/>
      <c r="V906" s="441"/>
      <c r="W906" s="439"/>
      <c r="X906" s="439"/>
      <c r="Y906" s="440"/>
      <c r="Z906" s="442"/>
      <c r="AA906" s="441"/>
      <c r="AB906" s="440">
        <v>4253027988</v>
      </c>
    </row>
    <row r="907" spans="1:28">
      <c r="A907" s="314" t="s">
        <v>3512</v>
      </c>
      <c r="B907" s="480"/>
      <c r="C907" s="444"/>
      <c r="D907" s="449"/>
      <c r="E907" s="315"/>
      <c r="F907" s="437"/>
      <c r="G907" s="439"/>
      <c r="H907" s="444"/>
      <c r="I907" s="437"/>
      <c r="J907" s="261"/>
      <c r="K907" s="1007"/>
      <c r="L907" s="1007"/>
      <c r="M907" s="1007"/>
      <c r="N907" s="442"/>
      <c r="O907" s="442"/>
      <c r="P907" s="442"/>
      <c r="Q907" s="443"/>
      <c r="R907" s="441"/>
      <c r="S907" s="440"/>
      <c r="T907" s="442"/>
      <c r="U907" s="439"/>
      <c r="V907" s="441"/>
      <c r="W907" s="439"/>
      <c r="X907" s="439"/>
      <c r="Y907" s="440"/>
      <c r="Z907" s="442"/>
      <c r="AA907" s="441"/>
      <c r="AB907" s="440">
        <v>4253027988</v>
      </c>
    </row>
    <row r="908" spans="1:28">
      <c r="A908" s="314" t="s">
        <v>3513</v>
      </c>
      <c r="B908" s="480"/>
      <c r="C908" s="444"/>
      <c r="D908" s="449"/>
      <c r="E908" s="315"/>
      <c r="F908" s="437"/>
      <c r="G908" s="439"/>
      <c r="H908" s="444"/>
      <c r="I908" s="437"/>
      <c r="J908" s="261"/>
      <c r="K908" s="1007"/>
      <c r="L908" s="1007"/>
      <c r="M908" s="1007"/>
      <c r="N908" s="442"/>
      <c r="O908" s="442"/>
      <c r="P908" s="442"/>
      <c r="Q908" s="443"/>
      <c r="R908" s="441"/>
      <c r="S908" s="440"/>
      <c r="T908" s="442"/>
      <c r="U908" s="439"/>
      <c r="V908" s="441"/>
      <c r="W908" s="439"/>
      <c r="X908" s="439"/>
      <c r="Y908" s="440"/>
      <c r="Z908" s="442"/>
      <c r="AA908" s="441"/>
      <c r="AB908" s="440">
        <v>4253027988</v>
      </c>
    </row>
    <row r="909" spans="1:28">
      <c r="A909" s="314" t="s">
        <v>3514</v>
      </c>
      <c r="B909" s="480"/>
      <c r="C909" s="444"/>
      <c r="D909" s="449"/>
      <c r="E909" s="315"/>
      <c r="F909" s="437"/>
      <c r="G909" s="439"/>
      <c r="H909" s="444"/>
      <c r="I909" s="437"/>
      <c r="J909" s="261"/>
      <c r="K909" s="1007"/>
      <c r="L909" s="1007"/>
      <c r="M909" s="1007"/>
      <c r="N909" s="442"/>
      <c r="O909" s="442"/>
      <c r="P909" s="442"/>
      <c r="Q909" s="443"/>
      <c r="R909" s="441"/>
      <c r="S909" s="440"/>
      <c r="T909" s="442"/>
      <c r="U909" s="439"/>
      <c r="V909" s="441"/>
      <c r="W909" s="439"/>
      <c r="X909" s="439"/>
      <c r="Y909" s="440"/>
      <c r="Z909" s="442"/>
      <c r="AA909" s="441"/>
      <c r="AB909" s="440">
        <v>4253027988</v>
      </c>
    </row>
    <row r="910" spans="1:28">
      <c r="A910" s="314" t="s">
        <v>3515</v>
      </c>
      <c r="B910" s="480"/>
      <c r="C910" s="444"/>
      <c r="D910" s="449"/>
      <c r="E910" s="315"/>
      <c r="F910" s="437"/>
      <c r="G910" s="439"/>
      <c r="H910" s="444"/>
      <c r="I910" s="437"/>
      <c r="J910" s="261"/>
      <c r="K910" s="1007"/>
      <c r="L910" s="1007"/>
      <c r="M910" s="1007"/>
      <c r="N910" s="442"/>
      <c r="O910" s="442"/>
      <c r="P910" s="442"/>
      <c r="Q910" s="443"/>
      <c r="R910" s="441"/>
      <c r="S910" s="440"/>
      <c r="T910" s="442"/>
      <c r="U910" s="439"/>
      <c r="V910" s="441"/>
      <c r="W910" s="439"/>
      <c r="X910" s="439"/>
      <c r="Y910" s="440"/>
      <c r="Z910" s="442"/>
      <c r="AA910" s="441"/>
      <c r="AB910" s="440">
        <v>4253027988</v>
      </c>
    </row>
    <row r="911" spans="1:28">
      <c r="A911" s="314" t="s">
        <v>3516</v>
      </c>
      <c r="B911" s="480"/>
      <c r="C911" s="444"/>
      <c r="D911" s="449"/>
      <c r="E911" s="315"/>
      <c r="F911" s="437"/>
      <c r="G911" s="439"/>
      <c r="H911" s="444"/>
      <c r="I911" s="437"/>
      <c r="J911" s="261"/>
      <c r="K911" s="1007"/>
      <c r="L911" s="1007"/>
      <c r="M911" s="1007"/>
      <c r="N911" s="442"/>
      <c r="O911" s="442"/>
      <c r="P911" s="442"/>
      <c r="Q911" s="443"/>
      <c r="R911" s="441"/>
      <c r="S911" s="440"/>
      <c r="T911" s="442"/>
      <c r="U911" s="439"/>
      <c r="V911" s="441"/>
      <c r="W911" s="439"/>
      <c r="X911" s="439"/>
      <c r="Y911" s="440"/>
      <c r="Z911" s="442"/>
      <c r="AA911" s="441"/>
      <c r="AB911" s="440">
        <v>4253027988</v>
      </c>
    </row>
    <row r="912" spans="1:28">
      <c r="A912" s="314" t="s">
        <v>3517</v>
      </c>
      <c r="B912" s="480"/>
      <c r="C912" s="444"/>
      <c r="D912" s="449"/>
      <c r="E912" s="315"/>
      <c r="F912" s="437"/>
      <c r="G912" s="439"/>
      <c r="H912" s="444"/>
      <c r="I912" s="437"/>
      <c r="J912" s="261"/>
      <c r="K912" s="1007"/>
      <c r="L912" s="1007"/>
      <c r="M912" s="1007"/>
      <c r="N912" s="442"/>
      <c r="O912" s="442"/>
      <c r="P912" s="442"/>
      <c r="Q912" s="443"/>
      <c r="R912" s="441"/>
      <c r="S912" s="440"/>
      <c r="T912" s="442"/>
      <c r="U912" s="439"/>
      <c r="V912" s="441"/>
      <c r="W912" s="439"/>
      <c r="X912" s="439"/>
      <c r="Y912" s="440"/>
      <c r="Z912" s="442"/>
      <c r="AA912" s="441"/>
      <c r="AB912" s="440">
        <v>4253027988</v>
      </c>
    </row>
    <row r="913" spans="1:28">
      <c r="A913" s="314" t="s">
        <v>3518</v>
      </c>
      <c r="B913" s="480"/>
      <c r="C913" s="444"/>
      <c r="D913" s="449"/>
      <c r="E913" s="315"/>
      <c r="F913" s="437"/>
      <c r="G913" s="439"/>
      <c r="H913" s="444"/>
      <c r="I913" s="437"/>
      <c r="J913" s="261"/>
      <c r="K913" s="1007"/>
      <c r="L913" s="1007"/>
      <c r="M913" s="1007"/>
      <c r="N913" s="442"/>
      <c r="O913" s="442"/>
      <c r="P913" s="442"/>
      <c r="Q913" s="443"/>
      <c r="R913" s="441"/>
      <c r="S913" s="440"/>
      <c r="T913" s="442"/>
      <c r="U913" s="439"/>
      <c r="V913" s="441"/>
      <c r="W913" s="439"/>
      <c r="X913" s="439"/>
      <c r="Y913" s="440"/>
      <c r="Z913" s="442"/>
      <c r="AA913" s="441"/>
      <c r="AB913" s="440">
        <v>4253027988</v>
      </c>
    </row>
    <row r="914" spans="1:28">
      <c r="A914" s="314" t="s">
        <v>3519</v>
      </c>
      <c r="B914" s="480"/>
      <c r="C914" s="444"/>
      <c r="D914" s="449"/>
      <c r="E914" s="315"/>
      <c r="F914" s="437"/>
      <c r="G914" s="439"/>
      <c r="H914" s="444"/>
      <c r="I914" s="437"/>
      <c r="J914" s="261"/>
      <c r="K914" s="1007"/>
      <c r="L914" s="1007"/>
      <c r="M914" s="1007"/>
      <c r="N914" s="442"/>
      <c r="O914" s="442"/>
      <c r="P914" s="442"/>
      <c r="Q914" s="443"/>
      <c r="R914" s="441"/>
      <c r="S914" s="440"/>
      <c r="T914" s="442"/>
      <c r="U914" s="439"/>
      <c r="V914" s="441"/>
      <c r="W914" s="439"/>
      <c r="X914" s="439"/>
      <c r="Y914" s="440"/>
      <c r="Z914" s="442"/>
      <c r="AA914" s="441"/>
      <c r="AB914" s="440">
        <v>4253027988</v>
      </c>
    </row>
    <row r="915" spans="1:28">
      <c r="A915" s="314" t="s">
        <v>3520</v>
      </c>
      <c r="B915" s="480"/>
      <c r="C915" s="444"/>
      <c r="D915" s="449"/>
      <c r="E915" s="315"/>
      <c r="F915" s="437"/>
      <c r="G915" s="439"/>
      <c r="H915" s="444"/>
      <c r="I915" s="437"/>
      <c r="J915" s="261"/>
      <c r="K915" s="1007"/>
      <c r="L915" s="1007"/>
      <c r="M915" s="1007"/>
      <c r="N915" s="442"/>
      <c r="O915" s="442"/>
      <c r="P915" s="442"/>
      <c r="Q915" s="443"/>
      <c r="R915" s="441"/>
      <c r="S915" s="440"/>
      <c r="T915" s="442"/>
      <c r="U915" s="439"/>
      <c r="V915" s="441"/>
      <c r="W915" s="439"/>
      <c r="X915" s="439"/>
      <c r="Y915" s="440"/>
      <c r="Z915" s="442"/>
      <c r="AA915" s="441"/>
      <c r="AB915" s="440">
        <v>4253027988</v>
      </c>
    </row>
    <row r="916" spans="1:28">
      <c r="A916" s="314" t="s">
        <v>3521</v>
      </c>
      <c r="B916" s="480"/>
      <c r="C916" s="444"/>
      <c r="D916" s="449"/>
      <c r="E916" s="315"/>
      <c r="F916" s="437"/>
      <c r="G916" s="439"/>
      <c r="H916" s="444"/>
      <c r="I916" s="437"/>
      <c r="J916" s="261"/>
      <c r="K916" s="1007"/>
      <c r="L916" s="1007"/>
      <c r="M916" s="1007"/>
      <c r="N916" s="442"/>
      <c r="O916" s="442"/>
      <c r="P916" s="442"/>
      <c r="Q916" s="443"/>
      <c r="R916" s="441"/>
      <c r="S916" s="440"/>
      <c r="T916" s="442"/>
      <c r="U916" s="439"/>
      <c r="V916" s="441"/>
      <c r="W916" s="439"/>
      <c r="X916" s="439"/>
      <c r="Y916" s="440"/>
      <c r="Z916" s="442"/>
      <c r="AA916" s="441"/>
      <c r="AB916" s="440">
        <v>4253027988</v>
      </c>
    </row>
    <row r="917" spans="1:28">
      <c r="A917" s="314" t="s">
        <v>3522</v>
      </c>
      <c r="B917" s="480"/>
      <c r="C917" s="444"/>
      <c r="D917" s="449"/>
      <c r="E917" s="315"/>
      <c r="F917" s="437"/>
      <c r="G917" s="439"/>
      <c r="H917" s="444"/>
      <c r="I917" s="437"/>
      <c r="J917" s="261"/>
      <c r="K917" s="1007"/>
      <c r="L917" s="1007"/>
      <c r="M917" s="1007"/>
      <c r="N917" s="442"/>
      <c r="O917" s="442"/>
      <c r="P917" s="442"/>
      <c r="Q917" s="443"/>
      <c r="R917" s="441"/>
      <c r="S917" s="440"/>
      <c r="T917" s="442"/>
      <c r="U917" s="439"/>
      <c r="V917" s="441"/>
      <c r="W917" s="439"/>
      <c r="X917" s="439"/>
      <c r="Y917" s="440"/>
      <c r="Z917" s="442"/>
      <c r="AA917" s="441"/>
      <c r="AB917" s="440">
        <v>4253027988</v>
      </c>
    </row>
    <row r="918" spans="1:28">
      <c r="A918" s="314" t="s">
        <v>3523</v>
      </c>
      <c r="B918" s="480"/>
      <c r="C918" s="444"/>
      <c r="D918" s="449"/>
      <c r="E918" s="315"/>
      <c r="F918" s="437"/>
      <c r="G918" s="439"/>
      <c r="H918" s="444"/>
      <c r="I918" s="437"/>
      <c r="J918" s="261"/>
      <c r="K918" s="1007"/>
      <c r="L918" s="1007"/>
      <c r="M918" s="1007"/>
      <c r="N918" s="442"/>
      <c r="O918" s="442"/>
      <c r="P918" s="442"/>
      <c r="Q918" s="443"/>
      <c r="R918" s="441"/>
      <c r="S918" s="440"/>
      <c r="T918" s="442"/>
      <c r="U918" s="439"/>
      <c r="V918" s="441"/>
      <c r="W918" s="439"/>
      <c r="X918" s="439"/>
      <c r="Y918" s="440"/>
      <c r="Z918" s="442"/>
      <c r="AA918" s="441"/>
      <c r="AB918" s="440">
        <v>4253027988</v>
      </c>
    </row>
    <row r="919" spans="1:28">
      <c r="A919" s="314" t="s">
        <v>3524</v>
      </c>
      <c r="B919" s="480"/>
      <c r="C919" s="444"/>
      <c r="D919" s="449"/>
      <c r="E919" s="315"/>
      <c r="F919" s="437"/>
      <c r="G919" s="439"/>
      <c r="H919" s="444"/>
      <c r="I919" s="437"/>
      <c r="J919" s="261"/>
      <c r="K919" s="1007"/>
      <c r="L919" s="1007"/>
      <c r="M919" s="1007"/>
      <c r="N919" s="442"/>
      <c r="O919" s="442"/>
      <c r="P919" s="442"/>
      <c r="Q919" s="443"/>
      <c r="R919" s="441"/>
      <c r="S919" s="440"/>
      <c r="T919" s="442"/>
      <c r="U919" s="439"/>
      <c r="V919" s="441"/>
      <c r="W919" s="439"/>
      <c r="X919" s="439"/>
      <c r="Y919" s="440"/>
      <c r="Z919" s="442"/>
      <c r="AA919" s="441"/>
      <c r="AB919" s="440">
        <v>4253027988</v>
      </c>
    </row>
    <row r="920" spans="1:28">
      <c r="A920" s="314" t="s">
        <v>3525</v>
      </c>
      <c r="B920" s="480"/>
      <c r="C920" s="444"/>
      <c r="D920" s="449"/>
      <c r="E920" s="315"/>
      <c r="F920" s="437"/>
      <c r="G920" s="439"/>
      <c r="H920" s="444"/>
      <c r="I920" s="437"/>
      <c r="J920" s="261"/>
      <c r="K920" s="1007"/>
      <c r="L920" s="1007"/>
      <c r="M920" s="1007"/>
      <c r="N920" s="442"/>
      <c r="O920" s="442"/>
      <c r="P920" s="442"/>
      <c r="Q920" s="443"/>
      <c r="R920" s="441"/>
      <c r="S920" s="440"/>
      <c r="T920" s="442"/>
      <c r="U920" s="439"/>
      <c r="V920" s="441"/>
      <c r="W920" s="439"/>
      <c r="X920" s="439"/>
      <c r="Y920" s="440"/>
      <c r="Z920" s="442"/>
      <c r="AA920" s="441"/>
      <c r="AB920" s="440">
        <v>4253027988</v>
      </c>
    </row>
    <row r="921" spans="1:28">
      <c r="A921" s="314" t="s">
        <v>3526</v>
      </c>
      <c r="B921" s="480"/>
      <c r="C921" s="444"/>
      <c r="D921" s="449"/>
      <c r="E921" s="315"/>
      <c r="F921" s="437"/>
      <c r="G921" s="439"/>
      <c r="H921" s="444"/>
      <c r="I921" s="437"/>
      <c r="J921" s="261"/>
      <c r="K921" s="1007"/>
      <c r="L921" s="1007"/>
      <c r="M921" s="1007"/>
      <c r="N921" s="442"/>
      <c r="O921" s="442"/>
      <c r="P921" s="442"/>
      <c r="Q921" s="443"/>
      <c r="R921" s="441"/>
      <c r="S921" s="440"/>
      <c r="T921" s="442"/>
      <c r="U921" s="439"/>
      <c r="V921" s="441"/>
      <c r="W921" s="439"/>
      <c r="X921" s="439"/>
      <c r="Y921" s="440"/>
      <c r="Z921" s="442"/>
      <c r="AA921" s="441"/>
      <c r="AB921" s="440">
        <v>4253027988</v>
      </c>
    </row>
    <row r="922" spans="1:28">
      <c r="A922" s="314" t="s">
        <v>3527</v>
      </c>
      <c r="B922" s="480"/>
      <c r="C922" s="444"/>
      <c r="D922" s="449"/>
      <c r="E922" s="315"/>
      <c r="F922" s="437"/>
      <c r="G922" s="439"/>
      <c r="H922" s="444"/>
      <c r="I922" s="437"/>
      <c r="J922" s="261"/>
      <c r="K922" s="1007"/>
      <c r="L922" s="1007"/>
      <c r="M922" s="1007"/>
      <c r="N922" s="442"/>
      <c r="O922" s="442"/>
      <c r="P922" s="442"/>
      <c r="Q922" s="443"/>
      <c r="R922" s="441"/>
      <c r="S922" s="440"/>
      <c r="T922" s="442"/>
      <c r="U922" s="439"/>
      <c r="V922" s="441"/>
      <c r="W922" s="439"/>
      <c r="X922" s="439"/>
      <c r="Y922" s="440"/>
      <c r="Z922" s="442"/>
      <c r="AA922" s="441"/>
      <c r="AB922" s="440">
        <v>4253027988</v>
      </c>
    </row>
    <row r="923" spans="1:28">
      <c r="A923" s="314" t="s">
        <v>3528</v>
      </c>
      <c r="B923" s="480"/>
      <c r="C923" s="444"/>
      <c r="D923" s="449"/>
      <c r="E923" s="315"/>
      <c r="F923" s="437"/>
      <c r="G923" s="439"/>
      <c r="H923" s="444"/>
      <c r="I923" s="437"/>
      <c r="J923" s="261"/>
      <c r="K923" s="1007"/>
      <c r="L923" s="1007"/>
      <c r="M923" s="1007"/>
      <c r="N923" s="442"/>
      <c r="O923" s="442"/>
      <c r="P923" s="442"/>
      <c r="Q923" s="443"/>
      <c r="R923" s="441"/>
      <c r="S923" s="440"/>
      <c r="T923" s="442"/>
      <c r="U923" s="439"/>
      <c r="V923" s="441"/>
      <c r="W923" s="439"/>
      <c r="X923" s="439"/>
      <c r="Y923" s="440"/>
      <c r="Z923" s="442"/>
      <c r="AA923" s="441"/>
      <c r="AB923" s="440">
        <v>4253027988</v>
      </c>
    </row>
    <row r="924" spans="1:28">
      <c r="A924" s="314" t="s">
        <v>3529</v>
      </c>
      <c r="B924" s="480"/>
      <c r="C924" s="444"/>
      <c r="D924" s="449"/>
      <c r="E924" s="315"/>
      <c r="F924" s="437"/>
      <c r="G924" s="439"/>
      <c r="H924" s="444"/>
      <c r="I924" s="437"/>
      <c r="J924" s="261"/>
      <c r="K924" s="1007"/>
      <c r="L924" s="1007"/>
      <c r="M924" s="1007"/>
      <c r="N924" s="442"/>
      <c r="O924" s="442"/>
      <c r="P924" s="442"/>
      <c r="Q924" s="443"/>
      <c r="R924" s="441"/>
      <c r="S924" s="440"/>
      <c r="T924" s="442"/>
      <c r="U924" s="439"/>
      <c r="V924" s="441"/>
      <c r="W924" s="439"/>
      <c r="X924" s="439"/>
      <c r="Y924" s="440"/>
      <c r="Z924" s="442"/>
      <c r="AA924" s="441"/>
      <c r="AB924" s="440">
        <v>4253027988</v>
      </c>
    </row>
    <row r="925" spans="1:28">
      <c r="A925" s="314" t="s">
        <v>3530</v>
      </c>
      <c r="B925" s="480"/>
      <c r="C925" s="444"/>
      <c r="D925" s="449"/>
      <c r="E925" s="315"/>
      <c r="F925" s="437"/>
      <c r="G925" s="439"/>
      <c r="H925" s="444"/>
      <c r="I925" s="437"/>
      <c r="J925" s="261"/>
      <c r="K925" s="1007"/>
      <c r="L925" s="1007"/>
      <c r="M925" s="1007"/>
      <c r="N925" s="442"/>
      <c r="O925" s="442"/>
      <c r="P925" s="442"/>
      <c r="Q925" s="443"/>
      <c r="R925" s="441"/>
      <c r="S925" s="440"/>
      <c r="T925" s="442"/>
      <c r="U925" s="439"/>
      <c r="V925" s="441"/>
      <c r="W925" s="439"/>
      <c r="X925" s="439"/>
      <c r="Y925" s="440"/>
      <c r="Z925" s="442"/>
      <c r="AA925" s="441"/>
      <c r="AB925" s="440">
        <v>4253027988</v>
      </c>
    </row>
    <row r="926" spans="1:28">
      <c r="A926" s="314" t="s">
        <v>3531</v>
      </c>
      <c r="B926" s="480"/>
      <c r="C926" s="444"/>
      <c r="D926" s="449"/>
      <c r="E926" s="315"/>
      <c r="F926" s="437"/>
      <c r="G926" s="439"/>
      <c r="H926" s="444"/>
      <c r="I926" s="437"/>
      <c r="J926" s="261"/>
      <c r="K926" s="1007"/>
      <c r="L926" s="1007"/>
      <c r="M926" s="1007"/>
      <c r="N926" s="442"/>
      <c r="O926" s="442"/>
      <c r="P926" s="442"/>
      <c r="Q926" s="443"/>
      <c r="R926" s="441"/>
      <c r="S926" s="440"/>
      <c r="T926" s="442"/>
      <c r="U926" s="439"/>
      <c r="V926" s="441"/>
      <c r="W926" s="439"/>
      <c r="X926" s="439"/>
      <c r="Y926" s="440"/>
      <c r="Z926" s="442"/>
      <c r="AA926" s="441"/>
      <c r="AB926" s="440">
        <v>4253027988</v>
      </c>
    </row>
    <row r="927" spans="1:28">
      <c r="A927" s="314" t="s">
        <v>3532</v>
      </c>
      <c r="B927" s="480"/>
      <c r="C927" s="444"/>
      <c r="D927" s="449"/>
      <c r="E927" s="315"/>
      <c r="F927" s="437"/>
      <c r="G927" s="439"/>
      <c r="H927" s="444"/>
      <c r="I927" s="437"/>
      <c r="J927" s="261"/>
      <c r="K927" s="1007"/>
      <c r="L927" s="1007"/>
      <c r="M927" s="1007"/>
      <c r="N927" s="442"/>
      <c r="O927" s="442"/>
      <c r="P927" s="442"/>
      <c r="Q927" s="443"/>
      <c r="R927" s="441"/>
      <c r="S927" s="440"/>
      <c r="T927" s="442"/>
      <c r="U927" s="439"/>
      <c r="V927" s="441"/>
      <c r="W927" s="439"/>
      <c r="X927" s="439"/>
      <c r="Y927" s="440"/>
      <c r="Z927" s="442"/>
      <c r="AA927" s="441"/>
      <c r="AB927" s="440">
        <v>4253027988</v>
      </c>
    </row>
    <row r="928" spans="1:28">
      <c r="A928" s="314" t="s">
        <v>3533</v>
      </c>
      <c r="B928" s="483"/>
      <c r="C928" s="437"/>
      <c r="D928" s="437"/>
      <c r="E928" s="438"/>
      <c r="F928" s="437"/>
      <c r="G928" s="439"/>
      <c r="H928" s="437"/>
      <c r="I928" s="437"/>
      <c r="J928" s="261"/>
      <c r="K928" s="440"/>
      <c r="L928" s="440"/>
      <c r="M928" s="440"/>
      <c r="N928" s="442"/>
      <c r="O928" s="442"/>
      <c r="P928" s="442"/>
      <c r="Q928" s="443"/>
      <c r="R928" s="441"/>
      <c r="S928" s="440"/>
      <c r="T928" s="442"/>
      <c r="U928" s="441"/>
      <c r="V928" s="441"/>
      <c r="W928" s="439"/>
      <c r="X928" s="439"/>
      <c r="Y928" s="440"/>
      <c r="Z928" s="441"/>
      <c r="AA928" s="441"/>
      <c r="AB928" s="440">
        <v>4205086172</v>
      </c>
    </row>
    <row r="929" spans="1:28">
      <c r="A929" s="314" t="s">
        <v>3534</v>
      </c>
      <c r="B929" s="482"/>
      <c r="C929" s="448"/>
      <c r="D929" s="437"/>
      <c r="E929" s="315"/>
      <c r="F929" s="439"/>
      <c r="G929" s="439"/>
      <c r="H929" s="437"/>
      <c r="I929" s="437"/>
      <c r="J929" s="261"/>
      <c r="K929" s="441"/>
      <c r="L929" s="441"/>
      <c r="M929" s="441"/>
      <c r="N929" s="442"/>
      <c r="O929" s="442"/>
      <c r="P929" s="442"/>
      <c r="Q929" s="443"/>
      <c r="R929" s="441"/>
      <c r="S929" s="440"/>
      <c r="T929" s="442"/>
      <c r="U929" s="439"/>
      <c r="V929" s="441"/>
      <c r="W929" s="437"/>
      <c r="X929" s="439"/>
      <c r="Y929" s="440"/>
      <c r="Z929" s="442"/>
      <c r="AA929" s="441"/>
      <c r="AB929" s="440">
        <v>4253031350</v>
      </c>
    </row>
    <row r="930" spans="1:28">
      <c r="A930" s="314" t="s">
        <v>3535</v>
      </c>
      <c r="B930" s="482"/>
      <c r="C930" s="448"/>
      <c r="D930" s="437"/>
      <c r="E930" s="315"/>
      <c r="F930" s="439"/>
      <c r="G930" s="439"/>
      <c r="H930" s="437"/>
      <c r="I930" s="437"/>
      <c r="J930" s="446"/>
      <c r="K930" s="441"/>
      <c r="L930" s="441"/>
      <c r="M930" s="441"/>
      <c r="N930" s="442"/>
      <c r="O930" s="442"/>
      <c r="P930" s="442"/>
      <c r="Q930" s="443"/>
      <c r="R930" s="442"/>
      <c r="S930" s="440"/>
      <c r="T930" s="442"/>
      <c r="U930" s="439"/>
      <c r="V930" s="441"/>
      <c r="W930" s="437"/>
      <c r="X930" s="439"/>
      <c r="Y930" s="440"/>
      <c r="Z930" s="442"/>
      <c r="AA930" s="442"/>
      <c r="AB930" s="440">
        <v>4253030758</v>
      </c>
    </row>
    <row r="931" spans="1:28">
      <c r="A931" s="314" t="s">
        <v>3536</v>
      </c>
      <c r="B931" s="482"/>
      <c r="C931" s="448"/>
      <c r="D931" s="437"/>
      <c r="E931" s="315"/>
      <c r="F931" s="439"/>
      <c r="G931" s="439"/>
      <c r="H931" s="437"/>
      <c r="I931" s="437"/>
      <c r="J931" s="261"/>
      <c r="K931" s="441"/>
      <c r="L931" s="441"/>
      <c r="M931" s="441"/>
      <c r="N931" s="442"/>
      <c r="O931" s="442"/>
      <c r="P931" s="442"/>
      <c r="Q931" s="443"/>
      <c r="R931" s="441"/>
      <c r="S931" s="440"/>
      <c r="T931" s="442"/>
      <c r="U931" s="439"/>
      <c r="V931" s="441"/>
      <c r="W931" s="437"/>
      <c r="X931" s="439"/>
      <c r="Y931" s="440"/>
      <c r="Z931" s="442"/>
      <c r="AA931" s="441"/>
      <c r="AB931" s="440">
        <v>4205093564</v>
      </c>
    </row>
    <row r="932" spans="1:28">
      <c r="A932" s="314" t="s">
        <v>3537</v>
      </c>
      <c r="B932" s="482"/>
      <c r="C932" s="448"/>
      <c r="D932" s="437"/>
      <c r="E932" s="315"/>
      <c r="F932" s="439"/>
      <c r="G932" s="439"/>
      <c r="H932" s="437"/>
      <c r="I932" s="437"/>
      <c r="J932" s="261"/>
      <c r="K932" s="441"/>
      <c r="L932" s="441"/>
      <c r="M932" s="441"/>
      <c r="N932" s="442"/>
      <c r="O932" s="442"/>
      <c r="P932" s="442"/>
      <c r="Q932" s="443"/>
      <c r="R932" s="441"/>
      <c r="S932" s="437"/>
      <c r="T932" s="442"/>
      <c r="U932" s="439"/>
      <c r="V932" s="441"/>
      <c r="W932" s="437"/>
      <c r="X932" s="439"/>
      <c r="Y932" s="440"/>
      <c r="Z932" s="442"/>
      <c r="AA932" s="441"/>
      <c r="AB932" s="437" t="s">
        <v>528</v>
      </c>
    </row>
    <row r="933" spans="1:28">
      <c r="A933" s="314" t="s">
        <v>3538</v>
      </c>
      <c r="B933" s="482"/>
      <c r="C933" s="448"/>
      <c r="D933" s="437"/>
      <c r="E933" s="315"/>
      <c r="F933" s="439"/>
      <c r="G933" s="439"/>
      <c r="H933" s="437"/>
      <c r="I933" s="437"/>
      <c r="J933" s="261"/>
      <c r="K933" s="441"/>
      <c r="L933" s="441"/>
      <c r="M933" s="441"/>
      <c r="N933" s="442"/>
      <c r="O933" s="442"/>
      <c r="P933" s="442"/>
      <c r="Q933" s="443"/>
      <c r="R933" s="441"/>
      <c r="S933" s="440"/>
      <c r="T933" s="442"/>
      <c r="U933" s="439"/>
      <c r="V933" s="441"/>
      <c r="W933" s="437"/>
      <c r="X933" s="439"/>
      <c r="Y933" s="440"/>
      <c r="Z933" s="442"/>
      <c r="AA933" s="441"/>
      <c r="AB933" s="440">
        <v>4205066024</v>
      </c>
    </row>
    <row r="934" spans="1:28">
      <c r="A934" s="314" t="s">
        <v>3539</v>
      </c>
      <c r="B934" s="482"/>
      <c r="C934" s="448"/>
      <c r="D934" s="437"/>
      <c r="E934" s="315"/>
      <c r="F934" s="439"/>
      <c r="G934" s="439"/>
      <c r="H934" s="437"/>
      <c r="I934" s="437"/>
      <c r="J934" s="261"/>
      <c r="K934" s="441"/>
      <c r="L934" s="441"/>
      <c r="M934" s="441"/>
      <c r="N934" s="442"/>
      <c r="O934" s="442"/>
      <c r="P934" s="442"/>
      <c r="Q934" s="443"/>
      <c r="R934" s="442"/>
      <c r="S934" s="440"/>
      <c r="T934" s="442"/>
      <c r="U934" s="439"/>
      <c r="V934" s="441"/>
      <c r="W934" s="437"/>
      <c r="X934" s="439"/>
      <c r="Y934" s="440"/>
      <c r="Z934" s="442"/>
      <c r="AA934" s="442"/>
      <c r="AB934" s="440">
        <v>4253030758</v>
      </c>
    </row>
    <row r="935" spans="1:28">
      <c r="A935" s="314" t="s">
        <v>3540</v>
      </c>
      <c r="B935" s="482"/>
      <c r="C935" s="448"/>
      <c r="D935" s="437"/>
      <c r="E935" s="315"/>
      <c r="F935" s="439"/>
      <c r="G935" s="439"/>
      <c r="H935" s="437"/>
      <c r="I935" s="437"/>
      <c r="J935" s="445"/>
      <c r="K935" s="441"/>
      <c r="L935" s="441"/>
      <c r="M935" s="441"/>
      <c r="N935" s="442"/>
      <c r="O935" s="442"/>
      <c r="P935" s="442"/>
      <c r="Q935" s="443"/>
      <c r="R935" s="441"/>
      <c r="S935" s="440"/>
      <c r="T935" s="442"/>
      <c r="U935" s="439"/>
      <c r="V935" s="441"/>
      <c r="W935" s="437"/>
      <c r="X935" s="439"/>
      <c r="Y935" s="440"/>
      <c r="Z935" s="442"/>
      <c r="AA935" s="441"/>
      <c r="AB935" s="440">
        <v>7805607841</v>
      </c>
    </row>
    <row r="936" spans="1:28">
      <c r="A936" s="314" t="s">
        <v>3541</v>
      </c>
      <c r="B936" s="482"/>
      <c r="C936" s="448"/>
      <c r="D936" s="437"/>
      <c r="E936" s="315"/>
      <c r="F936" s="439"/>
      <c r="G936" s="439"/>
      <c r="H936" s="437"/>
      <c r="I936" s="444"/>
      <c r="J936" s="445"/>
      <c r="K936" s="441"/>
      <c r="L936" s="441"/>
      <c r="M936" s="441"/>
      <c r="N936" s="442"/>
      <c r="O936" s="442"/>
      <c r="P936" s="442"/>
      <c r="Q936" s="443"/>
      <c r="R936" s="442"/>
      <c r="S936" s="440"/>
      <c r="T936" s="442"/>
      <c r="U936" s="439"/>
      <c r="V936" s="441"/>
      <c r="W936" s="437"/>
      <c r="X936" s="439"/>
      <c r="Y936" s="440"/>
      <c r="Z936" s="442"/>
      <c r="AA936" s="442"/>
      <c r="AB936" s="440">
        <v>4253030758</v>
      </c>
    </row>
    <row r="937" spans="1:28">
      <c r="A937" s="314" t="s">
        <v>3542</v>
      </c>
      <c r="B937" s="482"/>
      <c r="C937" s="448"/>
      <c r="D937" s="437"/>
      <c r="E937" s="315"/>
      <c r="F937" s="439"/>
      <c r="G937" s="439"/>
      <c r="H937" s="437"/>
      <c r="I937" s="437"/>
      <c r="J937" s="261"/>
      <c r="K937" s="441"/>
      <c r="L937" s="441"/>
      <c r="M937" s="441"/>
      <c r="N937" s="442"/>
      <c r="O937" s="442"/>
      <c r="P937" s="442"/>
      <c r="Q937" s="443"/>
      <c r="R937" s="441"/>
      <c r="S937" s="437"/>
      <c r="T937" s="442"/>
      <c r="U937" s="439"/>
      <c r="V937" s="441"/>
      <c r="W937" s="437"/>
      <c r="X937" s="439"/>
      <c r="Y937" s="440"/>
      <c r="Z937" s="442"/>
      <c r="AA937" s="441"/>
      <c r="AB937" s="437">
        <v>4253022965</v>
      </c>
    </row>
    <row r="938" spans="1:28">
      <c r="A938" s="314" t="s">
        <v>3543</v>
      </c>
      <c r="B938" s="482"/>
      <c r="C938" s="448"/>
      <c r="D938" s="437"/>
      <c r="E938" s="315"/>
      <c r="F938" s="439"/>
      <c r="G938" s="439"/>
      <c r="H938" s="437"/>
      <c r="I938" s="437"/>
      <c r="J938" s="261"/>
      <c r="K938" s="441"/>
      <c r="L938" s="441"/>
      <c r="M938" s="441"/>
      <c r="N938" s="442"/>
      <c r="O938" s="442"/>
      <c r="P938" s="442"/>
      <c r="Q938" s="443"/>
      <c r="R938" s="441"/>
      <c r="S938" s="440"/>
      <c r="T938" s="442"/>
      <c r="U938" s="439"/>
      <c r="V938" s="441"/>
      <c r="W938" s="437"/>
      <c r="X938" s="439"/>
      <c r="Y938" s="440"/>
      <c r="Z938" s="442"/>
      <c r="AA938" s="441"/>
      <c r="AB938" s="440">
        <v>7805607841</v>
      </c>
    </row>
    <row r="939" spans="1:28">
      <c r="A939" s="314" t="s">
        <v>3544</v>
      </c>
      <c r="B939" s="482"/>
      <c r="C939" s="448"/>
      <c r="D939" s="437"/>
      <c r="E939" s="315"/>
      <c r="F939" s="439"/>
      <c r="G939" s="439"/>
      <c r="H939" s="437"/>
      <c r="I939" s="437"/>
      <c r="J939" s="261"/>
      <c r="K939" s="441"/>
      <c r="L939" s="441"/>
      <c r="M939" s="441"/>
      <c r="N939" s="442"/>
      <c r="O939" s="442"/>
      <c r="P939" s="442"/>
      <c r="Q939" s="443"/>
      <c r="R939" s="441"/>
      <c r="S939" s="437"/>
      <c r="T939" s="442"/>
      <c r="U939" s="439"/>
      <c r="V939" s="441"/>
      <c r="W939" s="437"/>
      <c r="X939" s="439"/>
      <c r="Y939" s="440"/>
      <c r="Z939" s="442"/>
      <c r="AA939" s="441"/>
      <c r="AB939" s="437">
        <v>4220039868</v>
      </c>
    </row>
    <row r="940" spans="1:28">
      <c r="A940" s="314" t="s">
        <v>3545</v>
      </c>
      <c r="B940" s="482"/>
      <c r="C940" s="448"/>
      <c r="D940" s="437"/>
      <c r="E940" s="315"/>
      <c r="F940" s="439"/>
      <c r="G940" s="439"/>
      <c r="H940" s="437"/>
      <c r="I940" s="437"/>
      <c r="J940" s="261"/>
      <c r="K940" s="441"/>
      <c r="L940" s="441"/>
      <c r="M940" s="441"/>
      <c r="N940" s="442"/>
      <c r="O940" s="442"/>
      <c r="P940" s="442"/>
      <c r="Q940" s="443"/>
      <c r="R940" s="441"/>
      <c r="S940" s="437"/>
      <c r="T940" s="442"/>
      <c r="U940" s="439"/>
      <c r="V940" s="441"/>
      <c r="W940" s="437"/>
      <c r="X940" s="439"/>
      <c r="Y940" s="440"/>
      <c r="Z940" s="442"/>
      <c r="AA940" s="441"/>
      <c r="AB940" s="437">
        <v>4253022965</v>
      </c>
    </row>
    <row r="941" spans="1:28">
      <c r="A941" s="314" t="s">
        <v>3546</v>
      </c>
      <c r="B941" s="480"/>
      <c r="C941" s="437"/>
      <c r="D941" s="437"/>
      <c r="E941" s="261"/>
      <c r="F941" s="439"/>
      <c r="G941" s="439"/>
      <c r="H941" s="437"/>
      <c r="I941" s="437"/>
      <c r="J941" s="261"/>
      <c r="K941" s="440"/>
      <c r="L941" s="441"/>
      <c r="M941" s="441"/>
      <c r="N941" s="442"/>
      <c r="O941" s="441"/>
      <c r="P941" s="441"/>
      <c r="Q941" s="441"/>
      <c r="R941" s="441"/>
      <c r="S941" s="441"/>
      <c r="T941" s="441"/>
      <c r="U941" s="439"/>
      <c r="V941" s="441"/>
      <c r="W941" s="437"/>
      <c r="X941" s="439"/>
      <c r="Y941" s="440"/>
      <c r="Z941" s="441"/>
      <c r="AA941" s="441"/>
      <c r="AB941" s="441">
        <v>4238013927</v>
      </c>
    </row>
    <row r="942" spans="1:28">
      <c r="A942" s="314" t="s">
        <v>3547</v>
      </c>
      <c r="B942" s="480"/>
      <c r="C942" s="437"/>
      <c r="D942" s="437"/>
      <c r="E942" s="315"/>
      <c r="F942" s="439"/>
      <c r="G942" s="439"/>
      <c r="H942" s="437"/>
      <c r="I942" s="439"/>
      <c r="J942" s="261"/>
      <c r="K942" s="1007"/>
      <c r="L942" s="1007"/>
      <c r="M942" s="1007"/>
      <c r="N942" s="442"/>
      <c r="O942" s="441"/>
      <c r="P942" s="442"/>
      <c r="Q942" s="443"/>
      <c r="R942" s="441"/>
      <c r="S942" s="437"/>
      <c r="T942" s="442"/>
      <c r="U942" s="439"/>
      <c r="V942" s="441"/>
      <c r="W942" s="437"/>
      <c r="X942" s="439"/>
      <c r="Y942" s="441"/>
      <c r="Z942" s="441"/>
      <c r="AA942" s="441"/>
      <c r="AB942" s="437">
        <v>4205086172</v>
      </c>
    </row>
    <row r="943" spans="1:28">
      <c r="A943" s="314" t="s">
        <v>3548</v>
      </c>
      <c r="B943" s="480"/>
      <c r="C943" s="437"/>
      <c r="D943" s="437"/>
      <c r="E943" s="315"/>
      <c r="F943" s="439"/>
      <c r="G943" s="439"/>
      <c r="H943" s="437"/>
      <c r="I943" s="439"/>
      <c r="J943" s="261"/>
      <c r="K943" s="1007"/>
      <c r="L943" s="1007"/>
      <c r="M943" s="1007"/>
      <c r="N943" s="442"/>
      <c r="O943" s="442"/>
      <c r="P943" s="442"/>
      <c r="Q943" s="443"/>
      <c r="R943" s="441"/>
      <c r="S943" s="437"/>
      <c r="T943" s="442"/>
      <c r="U943" s="439"/>
      <c r="V943" s="441"/>
      <c r="W943" s="437"/>
      <c r="X943" s="439"/>
      <c r="Y943" s="441"/>
      <c r="Z943" s="442"/>
      <c r="AA943" s="441"/>
      <c r="AB943" s="437">
        <v>4205086172</v>
      </c>
    </row>
    <row r="944" spans="1:28">
      <c r="A944" s="314" t="s">
        <v>3549</v>
      </c>
      <c r="B944" s="480"/>
      <c r="C944" s="437"/>
      <c r="D944" s="437"/>
      <c r="E944" s="315"/>
      <c r="F944" s="439"/>
      <c r="G944" s="439"/>
      <c r="H944" s="437"/>
      <c r="I944" s="439"/>
      <c r="J944" s="261"/>
      <c r="K944" s="1007"/>
      <c r="L944" s="1007"/>
      <c r="M944" s="1007"/>
      <c r="N944" s="442"/>
      <c r="O944" s="441"/>
      <c r="P944" s="442"/>
      <c r="Q944" s="443"/>
      <c r="R944" s="441"/>
      <c r="S944" s="437"/>
      <c r="T944" s="442"/>
      <c r="U944" s="439"/>
      <c r="V944" s="441"/>
      <c r="W944" s="437"/>
      <c r="X944" s="439"/>
      <c r="Y944" s="441"/>
      <c r="Z944" s="441"/>
      <c r="AA944" s="441"/>
      <c r="AB944" s="437">
        <v>4205086172</v>
      </c>
    </row>
    <row r="945" spans="1:28">
      <c r="A945" s="314" t="s">
        <v>3550</v>
      </c>
      <c r="B945" s="482"/>
      <c r="C945" s="448"/>
      <c r="D945" s="437"/>
      <c r="E945" s="315"/>
      <c r="F945" s="439"/>
      <c r="G945" s="439"/>
      <c r="H945" s="437"/>
      <c r="I945" s="439"/>
      <c r="J945" s="261"/>
      <c r="K945" s="441"/>
      <c r="L945" s="441"/>
      <c r="M945" s="441"/>
      <c r="N945" s="442"/>
      <c r="O945" s="442"/>
      <c r="P945" s="442"/>
      <c r="Q945" s="443"/>
      <c r="R945" s="441"/>
      <c r="S945" s="437"/>
      <c r="T945" s="442"/>
      <c r="U945" s="439"/>
      <c r="V945" s="441"/>
      <c r="W945" s="437"/>
      <c r="X945" s="439"/>
      <c r="Y945" s="441"/>
      <c r="Z945" s="442"/>
      <c r="AA945" s="441"/>
      <c r="AB945" s="437">
        <v>4220039868</v>
      </c>
    </row>
    <row r="946" spans="1:28">
      <c r="A946" s="314" t="s">
        <v>3551</v>
      </c>
      <c r="B946" s="482"/>
      <c r="C946" s="448"/>
      <c r="D946" s="437"/>
      <c r="E946" s="315"/>
      <c r="F946" s="439"/>
      <c r="G946" s="451"/>
      <c r="H946" s="437"/>
      <c r="I946" s="439"/>
      <c r="J946" s="261"/>
      <c r="K946" s="441"/>
      <c r="L946" s="441"/>
      <c r="M946" s="441"/>
      <c r="N946" s="442"/>
      <c r="O946" s="442"/>
      <c r="P946" s="441"/>
      <c r="Q946" s="441"/>
      <c r="R946" s="441"/>
      <c r="S946" s="437"/>
      <c r="T946" s="442"/>
      <c r="U946" s="439"/>
      <c r="V946" s="441"/>
      <c r="W946" s="437"/>
      <c r="X946" s="439"/>
      <c r="Y946" s="441"/>
      <c r="Z946" s="442"/>
      <c r="AA946" s="441"/>
      <c r="AB946" s="437">
        <v>4220039868</v>
      </c>
    </row>
    <row r="947" spans="1:28">
      <c r="A947" s="314" t="s">
        <v>3552</v>
      </c>
      <c r="B947" s="482"/>
      <c r="C947" s="448"/>
      <c r="D947" s="437"/>
      <c r="E947" s="315"/>
      <c r="F947" s="439"/>
      <c r="G947" s="439"/>
      <c r="H947" s="437"/>
      <c r="I947" s="439"/>
      <c r="J947" s="261"/>
      <c r="K947" s="441"/>
      <c r="L947" s="441"/>
      <c r="M947" s="441"/>
      <c r="N947" s="442"/>
      <c r="O947" s="442"/>
      <c r="P947" s="442"/>
      <c r="Q947" s="443"/>
      <c r="R947" s="441"/>
      <c r="S947" s="437"/>
      <c r="T947" s="442"/>
      <c r="U947" s="439"/>
      <c r="V947" s="441"/>
      <c r="W947" s="437"/>
      <c r="X947" s="439"/>
      <c r="Y947" s="441"/>
      <c r="Z947" s="442"/>
      <c r="AA947" s="441"/>
      <c r="AB947" s="437">
        <v>4220039723</v>
      </c>
    </row>
    <row r="948" spans="1:28">
      <c r="A948" s="314" t="s">
        <v>3553</v>
      </c>
      <c r="B948" s="482"/>
      <c r="C948" s="448"/>
      <c r="D948" s="437"/>
      <c r="E948" s="315"/>
      <c r="F948" s="439"/>
      <c r="G948" s="451"/>
      <c r="H948" s="437"/>
      <c r="I948" s="444"/>
      <c r="J948" s="261"/>
      <c r="K948" s="441"/>
      <c r="L948" s="441"/>
      <c r="M948" s="441"/>
      <c r="N948" s="442"/>
      <c r="O948" s="442"/>
      <c r="P948" s="442"/>
      <c r="Q948" s="443"/>
      <c r="R948" s="441"/>
      <c r="S948" s="437"/>
      <c r="T948" s="442"/>
      <c r="U948" s="439"/>
      <c r="V948" s="441"/>
      <c r="W948" s="437"/>
      <c r="X948" s="439"/>
      <c r="Y948" s="441"/>
      <c r="Z948" s="442"/>
      <c r="AA948" s="441"/>
      <c r="AB948" s="437">
        <v>4220038945</v>
      </c>
    </row>
    <row r="949" spans="1:28">
      <c r="A949" s="314" t="s">
        <v>3554</v>
      </c>
      <c r="B949" s="480"/>
      <c r="C949" s="437"/>
      <c r="D949" s="437"/>
      <c r="E949" s="438"/>
      <c r="F949" s="439"/>
      <c r="G949" s="439"/>
      <c r="H949" s="437"/>
      <c r="I949" s="439"/>
      <c r="J949" s="261"/>
      <c r="K949" s="440"/>
      <c r="L949" s="440"/>
      <c r="M949" s="440"/>
      <c r="N949" s="442"/>
      <c r="O949" s="442"/>
      <c r="P949" s="442"/>
      <c r="Q949" s="443"/>
      <c r="R949" s="441"/>
      <c r="S949" s="441"/>
      <c r="T949" s="441"/>
      <c r="U949" s="439"/>
      <c r="V949" s="441"/>
      <c r="W949" s="439"/>
      <c r="X949" s="439"/>
      <c r="Y949" s="441"/>
      <c r="Z949" s="442"/>
      <c r="AA949" s="441"/>
      <c r="AB949" s="441">
        <v>4238003037</v>
      </c>
    </row>
    <row r="950" spans="1:28">
      <c r="A950" s="314" t="s">
        <v>3555</v>
      </c>
      <c r="B950" s="480"/>
      <c r="C950" s="437"/>
      <c r="D950" s="437"/>
      <c r="E950" s="438"/>
      <c r="F950" s="439"/>
      <c r="G950" s="439"/>
      <c r="H950" s="437"/>
      <c r="I950" s="439"/>
      <c r="J950" s="261"/>
      <c r="K950" s="440"/>
      <c r="L950" s="440"/>
      <c r="M950" s="440"/>
      <c r="N950" s="442"/>
      <c r="O950" s="442"/>
      <c r="P950" s="442"/>
      <c r="Q950" s="443"/>
      <c r="R950" s="441"/>
      <c r="S950" s="441"/>
      <c r="T950" s="441"/>
      <c r="U950" s="439"/>
      <c r="V950" s="441"/>
      <c r="W950" s="439"/>
      <c r="X950" s="439"/>
      <c r="Y950" s="441"/>
      <c r="Z950" s="442"/>
      <c r="AA950" s="441"/>
      <c r="AB950" s="441">
        <v>4238003037</v>
      </c>
    </row>
    <row r="951" spans="1:28">
      <c r="A951" s="314" t="s">
        <v>3556</v>
      </c>
      <c r="B951" s="480"/>
      <c r="C951" s="437"/>
      <c r="D951" s="437"/>
      <c r="E951" s="438"/>
      <c r="F951" s="439"/>
      <c r="G951" s="439"/>
      <c r="H951" s="437"/>
      <c r="I951" s="439"/>
      <c r="J951" s="261"/>
      <c r="K951" s="440"/>
      <c r="L951" s="440"/>
      <c r="M951" s="440"/>
      <c r="N951" s="442"/>
      <c r="O951" s="442"/>
      <c r="P951" s="441"/>
      <c r="Q951" s="441"/>
      <c r="R951" s="441"/>
      <c r="S951" s="441"/>
      <c r="T951" s="441"/>
      <c r="U951" s="439"/>
      <c r="V951" s="441"/>
      <c r="W951" s="439"/>
      <c r="X951" s="439"/>
      <c r="Y951" s="441"/>
      <c r="Z951" s="442"/>
      <c r="AA951" s="441"/>
      <c r="AB951" s="441">
        <v>4220039868</v>
      </c>
    </row>
    <row r="952" spans="1:28">
      <c r="A952" s="314" t="s">
        <v>3557</v>
      </c>
      <c r="B952" s="480"/>
      <c r="C952" s="437"/>
      <c r="D952" s="449"/>
      <c r="E952" s="438"/>
      <c r="F952" s="449"/>
      <c r="G952" s="439"/>
      <c r="H952" s="437"/>
      <c r="I952" s="437"/>
      <c r="J952" s="438"/>
      <c r="K952" s="440"/>
      <c r="L952" s="441"/>
      <c r="M952" s="440"/>
      <c r="N952" s="452"/>
      <c r="O952" s="452"/>
      <c r="P952" s="452"/>
      <c r="Q952" s="453"/>
      <c r="R952" s="441"/>
      <c r="S952" s="441"/>
      <c r="T952" s="441"/>
      <c r="U952" s="439"/>
      <c r="V952" s="441"/>
      <c r="W952" s="439"/>
      <c r="X952" s="439"/>
      <c r="Y952" s="437"/>
      <c r="Z952" s="452"/>
      <c r="AA952" s="441"/>
      <c r="AB952" s="441">
        <v>4238003037</v>
      </c>
    </row>
    <row r="953" spans="1:28">
      <c r="A953" s="314" t="s">
        <v>3558</v>
      </c>
      <c r="B953" s="480"/>
      <c r="C953" s="437"/>
      <c r="D953" s="449"/>
      <c r="E953" s="438"/>
      <c r="F953" s="449"/>
      <c r="G953" s="439"/>
      <c r="H953" s="437"/>
      <c r="I953" s="437"/>
      <c r="J953" s="438"/>
      <c r="K953" s="440"/>
      <c r="L953" s="441"/>
      <c r="M953" s="440"/>
      <c r="N953" s="452"/>
      <c r="O953" s="452"/>
      <c r="P953" s="452"/>
      <c r="Q953" s="453"/>
      <c r="R953" s="441"/>
      <c r="S953" s="441"/>
      <c r="T953" s="441"/>
      <c r="U953" s="439"/>
      <c r="V953" s="441"/>
      <c r="W953" s="439"/>
      <c r="X953" s="439"/>
      <c r="Y953" s="437"/>
      <c r="Z953" s="452"/>
      <c r="AA953" s="441"/>
      <c r="AB953" s="441">
        <v>4238013927</v>
      </c>
    </row>
    <row r="954" spans="1:28">
      <c r="A954" s="314" t="s">
        <v>3559</v>
      </c>
      <c r="B954" s="483"/>
      <c r="C954" s="441"/>
      <c r="D954" s="449"/>
      <c r="E954" s="438"/>
      <c r="F954" s="437"/>
      <c r="G954" s="439"/>
      <c r="H954" s="437"/>
      <c r="I954" s="437"/>
      <c r="J954" s="438"/>
      <c r="K954" s="1008"/>
      <c r="L954" s="1008"/>
      <c r="M954" s="1008"/>
      <c r="N954" s="454"/>
      <c r="O954" s="452"/>
      <c r="P954" s="452"/>
      <c r="Q954" s="453"/>
      <c r="R954" s="441"/>
      <c r="S954" s="441"/>
      <c r="T954" s="441"/>
      <c r="U954" s="439"/>
      <c r="V954" s="441"/>
      <c r="W954" s="439"/>
      <c r="X954" s="439"/>
      <c r="Y954" s="437"/>
      <c r="Z954" s="452"/>
      <c r="AA954" s="441"/>
      <c r="AB954" s="441">
        <v>4253027988</v>
      </c>
    </row>
    <row r="955" spans="1:28">
      <c r="A955" s="314" t="s">
        <v>3560</v>
      </c>
      <c r="B955" s="483"/>
      <c r="C955" s="441"/>
      <c r="D955" s="449"/>
      <c r="E955" s="438"/>
      <c r="F955" s="437"/>
      <c r="G955" s="439"/>
      <c r="H955" s="437"/>
      <c r="I955" s="437"/>
      <c r="J955" s="438"/>
      <c r="K955" s="1008"/>
      <c r="L955" s="1008"/>
      <c r="M955" s="1008"/>
      <c r="N955" s="454"/>
      <c r="O955" s="452"/>
      <c r="P955" s="452"/>
      <c r="Q955" s="453"/>
      <c r="R955" s="441"/>
      <c r="S955" s="441"/>
      <c r="T955" s="441"/>
      <c r="U955" s="439"/>
      <c r="V955" s="441"/>
      <c r="W955" s="439"/>
      <c r="X955" s="439"/>
      <c r="Y955" s="437"/>
      <c r="Z955" s="452"/>
      <c r="AA955" s="441"/>
      <c r="AB955" s="441">
        <v>4253027988</v>
      </c>
    </row>
    <row r="956" spans="1:28">
      <c r="A956" s="314" t="s">
        <v>3561</v>
      </c>
      <c r="B956" s="483"/>
      <c r="C956" s="441"/>
      <c r="D956" s="449"/>
      <c r="E956" s="438"/>
      <c r="F956" s="437"/>
      <c r="G956" s="439"/>
      <c r="H956" s="437"/>
      <c r="I956" s="437"/>
      <c r="J956" s="438"/>
      <c r="K956" s="1008"/>
      <c r="L956" s="1008"/>
      <c r="M956" s="1008"/>
      <c r="N956" s="454"/>
      <c r="O956" s="452"/>
      <c r="P956" s="452"/>
      <c r="Q956" s="453"/>
      <c r="R956" s="441"/>
      <c r="S956" s="441"/>
      <c r="T956" s="441"/>
      <c r="U956" s="439"/>
      <c r="V956" s="441"/>
      <c r="W956" s="439"/>
      <c r="X956" s="439"/>
      <c r="Y956" s="437"/>
      <c r="Z956" s="452"/>
      <c r="AA956" s="441"/>
      <c r="AB956" s="441">
        <v>4253027988</v>
      </c>
    </row>
    <row r="957" spans="1:28">
      <c r="A957" s="314" t="s">
        <v>3562</v>
      </c>
      <c r="B957" s="483"/>
      <c r="C957" s="441"/>
      <c r="D957" s="449"/>
      <c r="E957" s="438"/>
      <c r="F957" s="437"/>
      <c r="G957" s="439"/>
      <c r="H957" s="437"/>
      <c r="I957" s="437"/>
      <c r="J957" s="438"/>
      <c r="K957" s="1008"/>
      <c r="L957" s="1008"/>
      <c r="M957" s="1008"/>
      <c r="N957" s="454"/>
      <c r="O957" s="452"/>
      <c r="P957" s="452"/>
      <c r="Q957" s="453"/>
      <c r="R957" s="441"/>
      <c r="S957" s="441"/>
      <c r="T957" s="441"/>
      <c r="U957" s="439"/>
      <c r="V957" s="441"/>
      <c r="W957" s="439"/>
      <c r="X957" s="439"/>
      <c r="Y957" s="437"/>
      <c r="Z957" s="452"/>
      <c r="AA957" s="441"/>
      <c r="AB957" s="441">
        <v>4253027988</v>
      </c>
    </row>
    <row r="958" spans="1:28">
      <c r="A958" s="314" t="s">
        <v>3563</v>
      </c>
      <c r="B958" s="483"/>
      <c r="C958" s="441"/>
      <c r="D958" s="449"/>
      <c r="E958" s="438"/>
      <c r="F958" s="437"/>
      <c r="G958" s="439"/>
      <c r="H958" s="437"/>
      <c r="I958" s="437"/>
      <c r="J958" s="438"/>
      <c r="K958" s="1008"/>
      <c r="L958" s="1008"/>
      <c r="M958" s="1008"/>
      <c r="N958" s="454"/>
      <c r="O958" s="452"/>
      <c r="P958" s="452"/>
      <c r="Q958" s="453"/>
      <c r="R958" s="441"/>
      <c r="S958" s="441"/>
      <c r="T958" s="441"/>
      <c r="U958" s="439"/>
      <c r="V958" s="441"/>
      <c r="W958" s="439"/>
      <c r="X958" s="439"/>
      <c r="Y958" s="437"/>
      <c r="Z958" s="452"/>
      <c r="AA958" s="441"/>
      <c r="AB958" s="441">
        <v>4253027988</v>
      </c>
    </row>
    <row r="959" spans="1:28">
      <c r="A959" s="314" t="s">
        <v>3564</v>
      </c>
      <c r="B959" s="483"/>
      <c r="C959" s="448"/>
      <c r="D959" s="449"/>
      <c r="E959" s="438"/>
      <c r="F959" s="437"/>
      <c r="G959" s="439"/>
      <c r="H959" s="437"/>
      <c r="I959" s="437"/>
      <c r="J959" s="438"/>
      <c r="K959" s="1008"/>
      <c r="L959" s="1008"/>
      <c r="M959" s="1008"/>
      <c r="N959" s="454"/>
      <c r="O959" s="452"/>
      <c r="P959" s="452"/>
      <c r="Q959" s="453"/>
      <c r="R959" s="441"/>
      <c r="S959" s="441"/>
      <c r="T959" s="441"/>
      <c r="U959" s="439"/>
      <c r="V959" s="441"/>
      <c r="W959" s="439"/>
      <c r="X959" s="439"/>
      <c r="Y959" s="437"/>
      <c r="Z959" s="452"/>
      <c r="AA959" s="441"/>
      <c r="AB959" s="441">
        <v>4253027988</v>
      </c>
    </row>
    <row r="960" spans="1:28">
      <c r="A960" s="314" t="s">
        <v>3565</v>
      </c>
      <c r="B960" s="483"/>
      <c r="C960" s="441"/>
      <c r="D960" s="449"/>
      <c r="E960" s="438"/>
      <c r="F960" s="437"/>
      <c r="G960" s="439"/>
      <c r="H960" s="437"/>
      <c r="I960" s="437"/>
      <c r="J960" s="438"/>
      <c r="K960" s="1008"/>
      <c r="L960" s="1008"/>
      <c r="M960" s="1008"/>
      <c r="N960" s="454"/>
      <c r="O960" s="452"/>
      <c r="P960" s="452"/>
      <c r="Q960" s="453"/>
      <c r="R960" s="441"/>
      <c r="S960" s="441"/>
      <c r="T960" s="441"/>
      <c r="U960" s="439"/>
      <c r="V960" s="441"/>
      <c r="W960" s="439"/>
      <c r="X960" s="439"/>
      <c r="Y960" s="437"/>
      <c r="Z960" s="452"/>
      <c r="AA960" s="441"/>
      <c r="AB960" s="441">
        <v>4253027988</v>
      </c>
    </row>
    <row r="961" spans="1:28">
      <c r="A961" s="314" t="s">
        <v>3566</v>
      </c>
      <c r="B961" s="483"/>
      <c r="C961" s="441"/>
      <c r="D961" s="449"/>
      <c r="E961" s="438"/>
      <c r="F961" s="437"/>
      <c r="G961" s="439"/>
      <c r="H961" s="437"/>
      <c r="I961" s="437"/>
      <c r="J961" s="438"/>
      <c r="K961" s="1008"/>
      <c r="L961" s="1008"/>
      <c r="M961" s="1008"/>
      <c r="N961" s="454"/>
      <c r="O961" s="452"/>
      <c r="P961" s="452"/>
      <c r="Q961" s="453"/>
      <c r="R961" s="441"/>
      <c r="S961" s="441"/>
      <c r="T961" s="441"/>
      <c r="U961" s="439"/>
      <c r="V961" s="441"/>
      <c r="W961" s="439"/>
      <c r="X961" s="439"/>
      <c r="Y961" s="437"/>
      <c r="Z961" s="452"/>
      <c r="AA961" s="441"/>
      <c r="AB961" s="441">
        <v>4253027988</v>
      </c>
    </row>
    <row r="962" spans="1:28">
      <c r="A962" s="314" t="s">
        <v>3567</v>
      </c>
      <c r="B962" s="483"/>
      <c r="C962" s="441"/>
      <c r="D962" s="449"/>
      <c r="E962" s="438"/>
      <c r="F962" s="437"/>
      <c r="G962" s="439"/>
      <c r="H962" s="437"/>
      <c r="I962" s="437"/>
      <c r="J962" s="438"/>
      <c r="K962" s="1008"/>
      <c r="L962" s="1008"/>
      <c r="M962" s="1008"/>
      <c r="N962" s="454"/>
      <c r="O962" s="452"/>
      <c r="P962" s="452"/>
      <c r="Q962" s="453"/>
      <c r="R962" s="441"/>
      <c r="S962" s="441"/>
      <c r="T962" s="441"/>
      <c r="U962" s="439"/>
      <c r="V962" s="441"/>
      <c r="W962" s="439"/>
      <c r="X962" s="439"/>
      <c r="Y962" s="437"/>
      <c r="Z962" s="452"/>
      <c r="AA962" s="441"/>
      <c r="AB962" s="441">
        <v>4253027988</v>
      </c>
    </row>
    <row r="963" spans="1:28">
      <c r="A963" s="314" t="s">
        <v>3568</v>
      </c>
      <c r="B963" s="483"/>
      <c r="C963" s="441"/>
      <c r="D963" s="449"/>
      <c r="E963" s="438"/>
      <c r="F963" s="439"/>
      <c r="G963" s="439"/>
      <c r="H963" s="437"/>
      <c r="I963" s="437"/>
      <c r="J963" s="438"/>
      <c r="K963" s="1008"/>
      <c r="L963" s="1008"/>
      <c r="M963" s="1008"/>
      <c r="N963" s="454"/>
      <c r="O963" s="452"/>
      <c r="P963" s="452"/>
      <c r="Q963" s="453"/>
      <c r="R963" s="441"/>
      <c r="S963" s="441"/>
      <c r="T963" s="441"/>
      <c r="U963" s="439"/>
      <c r="V963" s="441"/>
      <c r="W963" s="439"/>
      <c r="X963" s="439"/>
      <c r="Y963" s="437"/>
      <c r="Z963" s="452"/>
      <c r="AA963" s="441"/>
      <c r="AB963" s="441">
        <v>4253027988</v>
      </c>
    </row>
    <row r="964" spans="1:28">
      <c r="A964" s="314" t="s">
        <v>3569</v>
      </c>
      <c r="B964" s="482"/>
      <c r="C964" s="448"/>
      <c r="D964" s="449"/>
      <c r="E964" s="438"/>
      <c r="F964" s="439"/>
      <c r="G964" s="439"/>
      <c r="H964" s="437"/>
      <c r="I964" s="437"/>
      <c r="J964" s="438"/>
      <c r="K964" s="1008"/>
      <c r="L964" s="1008"/>
      <c r="M964" s="1008"/>
      <c r="N964" s="454"/>
      <c r="O964" s="452"/>
      <c r="P964" s="452"/>
      <c r="Q964" s="453"/>
      <c r="R964" s="441"/>
      <c r="S964" s="441"/>
      <c r="T964" s="441"/>
      <c r="U964" s="439"/>
      <c r="V964" s="441"/>
      <c r="W964" s="439"/>
      <c r="X964" s="439"/>
      <c r="Y964" s="437"/>
      <c r="Z964" s="452"/>
      <c r="AA964" s="441"/>
      <c r="AB964" s="441">
        <v>4253027988</v>
      </c>
    </row>
    <row r="965" spans="1:28">
      <c r="A965" s="314" t="s">
        <v>3570</v>
      </c>
      <c r="B965" s="483"/>
      <c r="C965" s="437"/>
      <c r="D965" s="449"/>
      <c r="E965" s="438"/>
      <c r="F965" s="439"/>
      <c r="G965" s="439"/>
      <c r="H965" s="437"/>
      <c r="I965" s="437"/>
      <c r="J965" s="438"/>
      <c r="K965" s="1008"/>
      <c r="L965" s="1008"/>
      <c r="M965" s="1008"/>
      <c r="N965" s="454"/>
      <c r="O965" s="452"/>
      <c r="P965" s="452"/>
      <c r="Q965" s="453"/>
      <c r="R965" s="441"/>
      <c r="S965" s="441"/>
      <c r="T965" s="441"/>
      <c r="U965" s="439"/>
      <c r="V965" s="441"/>
      <c r="W965" s="439"/>
      <c r="X965" s="439"/>
      <c r="Y965" s="437"/>
      <c r="Z965" s="452"/>
      <c r="AA965" s="441"/>
      <c r="AB965" s="441">
        <v>4253027988</v>
      </c>
    </row>
    <row r="966" spans="1:28">
      <c r="A966" s="314" t="s">
        <v>3571</v>
      </c>
      <c r="B966" s="483"/>
      <c r="C966" s="441"/>
      <c r="D966" s="449"/>
      <c r="E966" s="438"/>
      <c r="F966" s="437"/>
      <c r="G966" s="439"/>
      <c r="H966" s="437"/>
      <c r="I966" s="437"/>
      <c r="J966" s="261"/>
      <c r="K966" s="1008"/>
      <c r="L966" s="1008"/>
      <c r="M966" s="1008"/>
      <c r="N966" s="454"/>
      <c r="O966" s="452"/>
      <c r="P966" s="452"/>
      <c r="Q966" s="453"/>
      <c r="R966" s="441"/>
      <c r="S966" s="441"/>
      <c r="T966" s="441"/>
      <c r="U966" s="439"/>
      <c r="V966" s="441"/>
      <c r="W966" s="439"/>
      <c r="X966" s="439"/>
      <c r="Y966" s="437"/>
      <c r="Z966" s="452"/>
      <c r="AA966" s="441"/>
      <c r="AB966" s="441">
        <v>4253027988</v>
      </c>
    </row>
    <row r="967" spans="1:28">
      <c r="A967" s="314" t="s">
        <v>3572</v>
      </c>
      <c r="B967" s="483"/>
      <c r="C967" s="441"/>
      <c r="D967" s="449"/>
      <c r="E967" s="438"/>
      <c r="F967" s="437"/>
      <c r="G967" s="439"/>
      <c r="H967" s="437"/>
      <c r="I967" s="437"/>
      <c r="J967" s="261"/>
      <c r="K967" s="1008"/>
      <c r="L967" s="1008"/>
      <c r="M967" s="1008"/>
      <c r="N967" s="454"/>
      <c r="O967" s="452"/>
      <c r="P967" s="452"/>
      <c r="Q967" s="453"/>
      <c r="R967" s="441"/>
      <c r="S967" s="441"/>
      <c r="T967" s="441"/>
      <c r="U967" s="439"/>
      <c r="V967" s="441"/>
      <c r="W967" s="439"/>
      <c r="X967" s="439"/>
      <c r="Y967" s="437"/>
      <c r="Z967" s="452"/>
      <c r="AA967" s="441"/>
      <c r="AB967" s="441">
        <v>4253027988</v>
      </c>
    </row>
    <row r="968" spans="1:28">
      <c r="A968" s="314" t="s">
        <v>3573</v>
      </c>
      <c r="B968" s="483"/>
      <c r="C968" s="441"/>
      <c r="D968" s="449"/>
      <c r="E968" s="438"/>
      <c r="F968" s="437"/>
      <c r="G968" s="439"/>
      <c r="H968" s="437"/>
      <c r="I968" s="437"/>
      <c r="J968" s="261"/>
      <c r="K968" s="1008"/>
      <c r="L968" s="1008"/>
      <c r="M968" s="1008"/>
      <c r="N968" s="454"/>
      <c r="O968" s="452"/>
      <c r="P968" s="452"/>
      <c r="Q968" s="453"/>
      <c r="R968" s="441"/>
      <c r="S968" s="441"/>
      <c r="T968" s="441"/>
      <c r="U968" s="439"/>
      <c r="V968" s="441"/>
      <c r="W968" s="439"/>
      <c r="X968" s="439"/>
      <c r="Y968" s="437"/>
      <c r="Z968" s="452"/>
      <c r="AA968" s="441"/>
      <c r="AB968" s="441">
        <v>4253027988</v>
      </c>
    </row>
    <row r="969" spans="1:28">
      <c r="A969" s="314" t="s">
        <v>3574</v>
      </c>
      <c r="B969" s="483"/>
      <c r="C969" s="441"/>
      <c r="D969" s="449"/>
      <c r="E969" s="438"/>
      <c r="F969" s="437"/>
      <c r="G969" s="439"/>
      <c r="H969" s="437"/>
      <c r="I969" s="437"/>
      <c r="J969" s="261"/>
      <c r="K969" s="1008"/>
      <c r="L969" s="1008"/>
      <c r="M969" s="1008"/>
      <c r="N969" s="454"/>
      <c r="O969" s="452"/>
      <c r="P969" s="452"/>
      <c r="Q969" s="453"/>
      <c r="R969" s="441"/>
      <c r="S969" s="441"/>
      <c r="T969" s="441"/>
      <c r="U969" s="439"/>
      <c r="V969" s="441"/>
      <c r="W969" s="439"/>
      <c r="X969" s="439"/>
      <c r="Y969" s="437"/>
      <c r="Z969" s="452"/>
      <c r="AA969" s="441"/>
      <c r="AB969" s="441">
        <v>4253027988</v>
      </c>
    </row>
    <row r="970" spans="1:28">
      <c r="A970" s="314" t="s">
        <v>3575</v>
      </c>
      <c r="B970" s="483"/>
      <c r="C970" s="448"/>
      <c r="D970" s="449"/>
      <c r="E970" s="438"/>
      <c r="F970" s="437"/>
      <c r="G970" s="439"/>
      <c r="H970" s="437"/>
      <c r="I970" s="437"/>
      <c r="J970" s="261"/>
      <c r="K970" s="1008"/>
      <c r="L970" s="1008"/>
      <c r="M970" s="1008"/>
      <c r="N970" s="454"/>
      <c r="O970" s="452"/>
      <c r="P970" s="452"/>
      <c r="Q970" s="453"/>
      <c r="R970" s="441"/>
      <c r="S970" s="441"/>
      <c r="T970" s="441"/>
      <c r="U970" s="439"/>
      <c r="V970" s="441"/>
      <c r="W970" s="439"/>
      <c r="X970" s="439"/>
      <c r="Y970" s="437"/>
      <c r="Z970" s="452"/>
      <c r="AA970" s="441"/>
      <c r="AB970" s="441">
        <v>4253027988</v>
      </c>
    </row>
    <row r="971" spans="1:28">
      <c r="A971" s="314" t="s">
        <v>3576</v>
      </c>
      <c r="B971" s="483"/>
      <c r="C971" s="441"/>
      <c r="D971" s="449"/>
      <c r="E971" s="438"/>
      <c r="F971" s="437"/>
      <c r="G971" s="439"/>
      <c r="H971" s="437"/>
      <c r="I971" s="437"/>
      <c r="J971" s="261"/>
      <c r="K971" s="1008"/>
      <c r="L971" s="1008"/>
      <c r="M971" s="1008"/>
      <c r="N971" s="454"/>
      <c r="O971" s="452"/>
      <c r="P971" s="452"/>
      <c r="Q971" s="453"/>
      <c r="R971" s="441"/>
      <c r="S971" s="441"/>
      <c r="T971" s="441"/>
      <c r="U971" s="439"/>
      <c r="V971" s="441"/>
      <c r="W971" s="439"/>
      <c r="X971" s="439"/>
      <c r="Y971" s="437"/>
      <c r="Z971" s="452"/>
      <c r="AA971" s="441"/>
      <c r="AB971" s="441">
        <v>4253027988</v>
      </c>
    </row>
    <row r="972" spans="1:28">
      <c r="A972" s="314" t="s">
        <v>3577</v>
      </c>
      <c r="B972" s="483"/>
      <c r="C972" s="441"/>
      <c r="D972" s="449"/>
      <c r="E972" s="438"/>
      <c r="F972" s="437"/>
      <c r="G972" s="439"/>
      <c r="H972" s="437"/>
      <c r="I972" s="437"/>
      <c r="J972" s="261"/>
      <c r="K972" s="1008"/>
      <c r="L972" s="1008"/>
      <c r="M972" s="1008"/>
      <c r="N972" s="454"/>
      <c r="O972" s="452"/>
      <c r="P972" s="452"/>
      <c r="Q972" s="453"/>
      <c r="R972" s="441"/>
      <c r="S972" s="441"/>
      <c r="T972" s="441"/>
      <c r="U972" s="439"/>
      <c r="V972" s="441"/>
      <c r="W972" s="439"/>
      <c r="X972" s="439"/>
      <c r="Y972" s="437"/>
      <c r="Z972" s="452"/>
      <c r="AA972" s="441"/>
      <c r="AB972" s="441">
        <v>4253027988</v>
      </c>
    </row>
    <row r="973" spans="1:28">
      <c r="A973" s="314" t="s">
        <v>3578</v>
      </c>
      <c r="B973" s="483"/>
      <c r="C973" s="441"/>
      <c r="D973" s="449"/>
      <c r="E973" s="438"/>
      <c r="F973" s="437"/>
      <c r="G973" s="439"/>
      <c r="H973" s="437"/>
      <c r="I973" s="437"/>
      <c r="J973" s="261"/>
      <c r="K973" s="1008"/>
      <c r="L973" s="1008"/>
      <c r="M973" s="1008"/>
      <c r="N973" s="454"/>
      <c r="O973" s="452"/>
      <c r="P973" s="452"/>
      <c r="Q973" s="453"/>
      <c r="R973" s="441"/>
      <c r="S973" s="441"/>
      <c r="T973" s="441"/>
      <c r="U973" s="439"/>
      <c r="V973" s="441"/>
      <c r="W973" s="439"/>
      <c r="X973" s="439"/>
      <c r="Y973" s="437"/>
      <c r="Z973" s="452"/>
      <c r="AA973" s="441"/>
      <c r="AB973" s="441">
        <v>4253027988</v>
      </c>
    </row>
    <row r="974" spans="1:28">
      <c r="A974" s="314" t="s">
        <v>3579</v>
      </c>
      <c r="B974" s="483"/>
      <c r="C974" s="441"/>
      <c r="D974" s="449"/>
      <c r="E974" s="438"/>
      <c r="F974" s="437"/>
      <c r="G974" s="439"/>
      <c r="H974" s="437"/>
      <c r="I974" s="437"/>
      <c r="J974" s="261"/>
      <c r="K974" s="1008"/>
      <c r="L974" s="1008"/>
      <c r="M974" s="1008"/>
      <c r="N974" s="454"/>
      <c r="O974" s="452"/>
      <c r="P974" s="452"/>
      <c r="Q974" s="453"/>
      <c r="R974" s="441"/>
      <c r="S974" s="441"/>
      <c r="T974" s="441"/>
      <c r="U974" s="439"/>
      <c r="V974" s="441"/>
      <c r="W974" s="439"/>
      <c r="X974" s="439"/>
      <c r="Y974" s="437"/>
      <c r="Z974" s="452"/>
      <c r="AA974" s="441"/>
      <c r="AB974" s="441">
        <v>4253027988</v>
      </c>
    </row>
    <row r="975" spans="1:28">
      <c r="A975" s="314" t="s">
        <v>3580</v>
      </c>
      <c r="B975" s="482"/>
      <c r="C975" s="448"/>
      <c r="D975" s="449"/>
      <c r="E975" s="438"/>
      <c r="F975" s="439"/>
      <c r="G975" s="439"/>
      <c r="H975" s="437"/>
      <c r="I975" s="437"/>
      <c r="J975" s="261"/>
      <c r="K975" s="1008"/>
      <c r="L975" s="1008"/>
      <c r="M975" s="1008"/>
      <c r="N975" s="454"/>
      <c r="O975" s="452"/>
      <c r="P975" s="452"/>
      <c r="Q975" s="453"/>
      <c r="R975" s="441"/>
      <c r="S975" s="441"/>
      <c r="T975" s="441"/>
      <c r="U975" s="439"/>
      <c r="V975" s="441"/>
      <c r="W975" s="439"/>
      <c r="X975" s="439"/>
      <c r="Y975" s="437"/>
      <c r="Z975" s="452"/>
      <c r="AA975" s="441"/>
      <c r="AB975" s="441">
        <v>4253027988</v>
      </c>
    </row>
    <row r="976" spans="1:28">
      <c r="A976" s="314" t="s">
        <v>3581</v>
      </c>
      <c r="B976" s="482"/>
      <c r="C976" s="448"/>
      <c r="D976" s="449"/>
      <c r="E976" s="438"/>
      <c r="F976" s="439"/>
      <c r="G976" s="439"/>
      <c r="H976" s="437"/>
      <c r="I976" s="437"/>
      <c r="J976" s="261"/>
      <c r="K976" s="1008"/>
      <c r="L976" s="1008"/>
      <c r="M976" s="1008"/>
      <c r="N976" s="454"/>
      <c r="O976" s="452"/>
      <c r="P976" s="452"/>
      <c r="Q976" s="453"/>
      <c r="R976" s="441"/>
      <c r="S976" s="441"/>
      <c r="T976" s="441"/>
      <c r="U976" s="439"/>
      <c r="V976" s="441"/>
      <c r="W976" s="439"/>
      <c r="X976" s="439"/>
      <c r="Y976" s="437"/>
      <c r="Z976" s="452"/>
      <c r="AA976" s="441"/>
      <c r="AB976" s="441">
        <v>4253027988</v>
      </c>
    </row>
    <row r="977" spans="1:28">
      <c r="A977" s="314" t="s">
        <v>3582</v>
      </c>
      <c r="B977" s="483"/>
      <c r="C977" s="437"/>
      <c r="D977" s="449"/>
      <c r="E977" s="438"/>
      <c r="F977" s="439"/>
      <c r="G977" s="439"/>
      <c r="H977" s="437"/>
      <c r="I977" s="437"/>
      <c r="J977" s="261"/>
      <c r="K977" s="1008"/>
      <c r="L977" s="1008"/>
      <c r="M977" s="1008"/>
      <c r="N977" s="454"/>
      <c r="O977" s="452"/>
      <c r="P977" s="452"/>
      <c r="Q977" s="453"/>
      <c r="R977" s="441"/>
      <c r="S977" s="441"/>
      <c r="T977" s="441"/>
      <c r="U977" s="439"/>
      <c r="V977" s="441"/>
      <c r="W977" s="439"/>
      <c r="X977" s="439"/>
      <c r="Y977" s="437"/>
      <c r="Z977" s="452"/>
      <c r="AA977" s="441"/>
      <c r="AB977" s="441">
        <v>4253027988</v>
      </c>
    </row>
    <row r="978" spans="1:28">
      <c r="A978" s="314" t="s">
        <v>3583</v>
      </c>
      <c r="B978" s="483"/>
      <c r="C978" s="437"/>
      <c r="D978" s="449"/>
      <c r="E978" s="438"/>
      <c r="F978" s="439"/>
      <c r="G978" s="439"/>
      <c r="H978" s="437"/>
      <c r="I978" s="437"/>
      <c r="J978" s="261"/>
      <c r="K978" s="1008"/>
      <c r="L978" s="1008"/>
      <c r="M978" s="1008"/>
      <c r="N978" s="454"/>
      <c r="O978" s="452"/>
      <c r="P978" s="452"/>
      <c r="Q978" s="453"/>
      <c r="R978" s="441"/>
      <c r="S978" s="441"/>
      <c r="T978" s="441"/>
      <c r="U978" s="439"/>
      <c r="V978" s="441"/>
      <c r="W978" s="439"/>
      <c r="X978" s="439"/>
      <c r="Y978" s="437"/>
      <c r="Z978" s="452"/>
      <c r="AA978" s="441"/>
      <c r="AB978" s="441">
        <v>4253027988</v>
      </c>
    </row>
    <row r="979" spans="1:28">
      <c r="A979" s="314" t="s">
        <v>3584</v>
      </c>
      <c r="B979" s="480"/>
      <c r="C979" s="437"/>
      <c r="D979" s="449"/>
      <c r="E979" s="438"/>
      <c r="F979" s="439"/>
      <c r="G979" s="439"/>
      <c r="H979" s="437"/>
      <c r="I979" s="437"/>
      <c r="J979" s="261"/>
      <c r="K979" s="1008"/>
      <c r="L979" s="1008"/>
      <c r="M979" s="1008"/>
      <c r="N979" s="454"/>
      <c r="O979" s="452"/>
      <c r="P979" s="452"/>
      <c r="Q979" s="453"/>
      <c r="R979" s="441"/>
      <c r="S979" s="441"/>
      <c r="T979" s="441"/>
      <c r="U979" s="439"/>
      <c r="V979" s="441"/>
      <c r="W979" s="439"/>
      <c r="X979" s="439"/>
      <c r="Y979" s="437"/>
      <c r="Z979" s="452"/>
      <c r="AA979" s="441"/>
      <c r="AB979" s="441">
        <v>4253027988</v>
      </c>
    </row>
    <row r="980" spans="1:28">
      <c r="A980" s="314" t="s">
        <v>3585</v>
      </c>
      <c r="B980" s="480"/>
      <c r="C980" s="441"/>
      <c r="D980" s="449"/>
      <c r="E980" s="438"/>
      <c r="F980" s="437"/>
      <c r="G980" s="439"/>
      <c r="H980" s="437"/>
      <c r="I980" s="437"/>
      <c r="J980" s="438"/>
      <c r="K980" s="1008"/>
      <c r="L980" s="1008"/>
      <c r="M980" s="1008"/>
      <c r="N980" s="454"/>
      <c r="O980" s="452"/>
      <c r="P980" s="452"/>
      <c r="Q980" s="453"/>
      <c r="R980" s="441"/>
      <c r="S980" s="441"/>
      <c r="T980" s="441"/>
      <c r="U980" s="439"/>
      <c r="V980" s="441"/>
      <c r="W980" s="439"/>
      <c r="X980" s="439"/>
      <c r="Y980" s="437"/>
      <c r="Z980" s="452"/>
      <c r="AA980" s="441"/>
      <c r="AB980" s="441">
        <v>4217135890</v>
      </c>
    </row>
    <row r="981" spans="1:28">
      <c r="A981" s="314" t="s">
        <v>3586</v>
      </c>
      <c r="B981" s="480"/>
      <c r="C981" s="441"/>
      <c r="D981" s="449"/>
      <c r="E981" s="438"/>
      <c r="F981" s="437"/>
      <c r="G981" s="439"/>
      <c r="H981" s="437"/>
      <c r="I981" s="437"/>
      <c r="J981" s="438"/>
      <c r="K981" s="1008"/>
      <c r="L981" s="1008"/>
      <c r="M981" s="1008"/>
      <c r="N981" s="454"/>
      <c r="O981" s="452"/>
      <c r="P981" s="452"/>
      <c r="Q981" s="453"/>
      <c r="R981" s="441"/>
      <c r="S981" s="441"/>
      <c r="T981" s="441"/>
      <c r="U981" s="439"/>
      <c r="V981" s="441"/>
      <c r="W981" s="439"/>
      <c r="X981" s="439"/>
      <c r="Y981" s="437"/>
      <c r="Z981" s="452"/>
      <c r="AA981" s="441"/>
      <c r="AB981" s="441">
        <v>4217135890</v>
      </c>
    </row>
    <row r="982" spans="1:28">
      <c r="A982" s="314" t="s">
        <v>3587</v>
      </c>
      <c r="B982" s="480"/>
      <c r="C982" s="441"/>
      <c r="D982" s="449"/>
      <c r="E982" s="438"/>
      <c r="F982" s="437"/>
      <c r="G982" s="439"/>
      <c r="H982" s="437"/>
      <c r="I982" s="437"/>
      <c r="J982" s="438"/>
      <c r="K982" s="1008"/>
      <c r="L982" s="1008"/>
      <c r="M982" s="1008"/>
      <c r="N982" s="454"/>
      <c r="O982" s="452"/>
      <c r="P982" s="452"/>
      <c r="Q982" s="453"/>
      <c r="R982" s="441"/>
      <c r="S982" s="441"/>
      <c r="T982" s="441"/>
      <c r="U982" s="439"/>
      <c r="V982" s="441"/>
      <c r="W982" s="439"/>
      <c r="X982" s="439"/>
      <c r="Y982" s="437"/>
      <c r="Z982" s="452"/>
      <c r="AA982" s="441"/>
      <c r="AB982" s="441">
        <v>4217135890</v>
      </c>
    </row>
    <row r="983" spans="1:28">
      <c r="A983" s="314" t="s">
        <v>3588</v>
      </c>
      <c r="B983" s="480"/>
      <c r="C983" s="441"/>
      <c r="D983" s="449"/>
      <c r="E983" s="438"/>
      <c r="F983" s="437"/>
      <c r="G983" s="439"/>
      <c r="H983" s="437"/>
      <c r="I983" s="437"/>
      <c r="J983" s="438"/>
      <c r="K983" s="1008"/>
      <c r="L983" s="1008"/>
      <c r="M983" s="1008"/>
      <c r="N983" s="454"/>
      <c r="O983" s="452"/>
      <c r="P983" s="452"/>
      <c r="Q983" s="453"/>
      <c r="R983" s="441"/>
      <c r="S983" s="441"/>
      <c r="T983" s="441"/>
      <c r="U983" s="439"/>
      <c r="V983" s="441"/>
      <c r="W983" s="439"/>
      <c r="X983" s="439"/>
      <c r="Y983" s="437"/>
      <c r="Z983" s="452"/>
      <c r="AA983" s="441"/>
      <c r="AB983" s="441">
        <v>4217135890</v>
      </c>
    </row>
    <row r="984" spans="1:28">
      <c r="A984" s="314" t="s">
        <v>3589</v>
      </c>
      <c r="B984" s="480"/>
      <c r="C984" s="441"/>
      <c r="D984" s="449"/>
      <c r="E984" s="438"/>
      <c r="F984" s="437"/>
      <c r="G984" s="439"/>
      <c r="H984" s="437"/>
      <c r="I984" s="437"/>
      <c r="J984" s="438"/>
      <c r="K984" s="1008"/>
      <c r="L984" s="1008"/>
      <c r="M984" s="1008"/>
      <c r="N984" s="454"/>
      <c r="O984" s="452"/>
      <c r="P984" s="452"/>
      <c r="Q984" s="453"/>
      <c r="R984" s="441"/>
      <c r="S984" s="441"/>
      <c r="T984" s="441"/>
      <c r="U984" s="439"/>
      <c r="V984" s="441"/>
      <c r="W984" s="439"/>
      <c r="X984" s="439"/>
      <c r="Y984" s="437"/>
      <c r="Z984" s="452"/>
      <c r="AA984" s="441"/>
      <c r="AB984" s="441">
        <v>4217135890</v>
      </c>
    </row>
    <row r="985" spans="1:28">
      <c r="A985" s="314" t="s">
        <v>3590</v>
      </c>
      <c r="B985" s="480"/>
      <c r="C985" s="441"/>
      <c r="D985" s="449"/>
      <c r="E985" s="438"/>
      <c r="F985" s="437"/>
      <c r="G985" s="439"/>
      <c r="H985" s="437"/>
      <c r="I985" s="437"/>
      <c r="J985" s="438"/>
      <c r="K985" s="1008"/>
      <c r="L985" s="1008"/>
      <c r="M985" s="1008"/>
      <c r="N985" s="454"/>
      <c r="O985" s="452"/>
      <c r="P985" s="452"/>
      <c r="Q985" s="453"/>
      <c r="R985" s="441"/>
      <c r="S985" s="441"/>
      <c r="T985" s="441"/>
      <c r="U985" s="439"/>
      <c r="V985" s="441"/>
      <c r="W985" s="439"/>
      <c r="X985" s="439"/>
      <c r="Y985" s="437"/>
      <c r="Z985" s="452"/>
      <c r="AA985" s="441"/>
      <c r="AB985" s="441">
        <v>4217135890</v>
      </c>
    </row>
    <row r="986" spans="1:28">
      <c r="A986" s="314" t="s">
        <v>3591</v>
      </c>
      <c r="B986" s="480"/>
      <c r="C986" s="441"/>
      <c r="D986" s="449"/>
      <c r="E986" s="438"/>
      <c r="F986" s="437"/>
      <c r="G986" s="439"/>
      <c r="H986" s="437"/>
      <c r="I986" s="437"/>
      <c r="J986" s="438"/>
      <c r="K986" s="1008"/>
      <c r="L986" s="1008"/>
      <c r="M986" s="1008"/>
      <c r="N986" s="454"/>
      <c r="O986" s="452"/>
      <c r="P986" s="452"/>
      <c r="Q986" s="453"/>
      <c r="R986" s="441"/>
      <c r="S986" s="441"/>
      <c r="T986" s="441"/>
      <c r="U986" s="439"/>
      <c r="V986" s="441"/>
      <c r="W986" s="439"/>
      <c r="X986" s="439"/>
      <c r="Y986" s="437"/>
      <c r="Z986" s="452"/>
      <c r="AA986" s="441"/>
      <c r="AB986" s="441">
        <v>4217135890</v>
      </c>
    </row>
    <row r="987" spans="1:28">
      <c r="A987" s="314" t="s">
        <v>3592</v>
      </c>
      <c r="B987" s="480"/>
      <c r="C987" s="441"/>
      <c r="D987" s="449"/>
      <c r="E987" s="438"/>
      <c r="F987" s="437"/>
      <c r="G987" s="439"/>
      <c r="H987" s="437"/>
      <c r="I987" s="437"/>
      <c r="J987" s="438"/>
      <c r="K987" s="1008"/>
      <c r="L987" s="1008"/>
      <c r="M987" s="1008"/>
      <c r="N987" s="454"/>
      <c r="O987" s="452"/>
      <c r="P987" s="452"/>
      <c r="Q987" s="453"/>
      <c r="R987" s="441"/>
      <c r="S987" s="441"/>
      <c r="T987" s="441"/>
      <c r="U987" s="439"/>
      <c r="V987" s="441"/>
      <c r="W987" s="439"/>
      <c r="X987" s="439"/>
      <c r="Y987" s="437"/>
      <c r="Z987" s="452"/>
      <c r="AA987" s="441"/>
      <c r="AB987" s="441">
        <v>4217135890</v>
      </c>
    </row>
    <row r="988" spans="1:28">
      <c r="A988" s="314" t="s">
        <v>3593</v>
      </c>
      <c r="B988" s="480"/>
      <c r="C988" s="441"/>
      <c r="D988" s="449"/>
      <c r="E988" s="438"/>
      <c r="F988" s="437"/>
      <c r="G988" s="439"/>
      <c r="H988" s="437"/>
      <c r="I988" s="437"/>
      <c r="J988" s="438"/>
      <c r="K988" s="1008"/>
      <c r="L988" s="1008"/>
      <c r="M988" s="1008"/>
      <c r="N988" s="454"/>
      <c r="O988" s="452"/>
      <c r="P988" s="452"/>
      <c r="Q988" s="453"/>
      <c r="R988" s="441"/>
      <c r="S988" s="441"/>
      <c r="T988" s="441"/>
      <c r="U988" s="439"/>
      <c r="V988" s="441"/>
      <c r="W988" s="439"/>
      <c r="X988" s="439"/>
      <c r="Y988" s="437"/>
      <c r="Z988" s="452"/>
      <c r="AA988" s="441"/>
      <c r="AB988" s="441">
        <v>4217135890</v>
      </c>
    </row>
    <row r="989" spans="1:28">
      <c r="A989" s="314" t="s">
        <v>3594</v>
      </c>
      <c r="B989" s="480"/>
      <c r="C989" s="441"/>
      <c r="D989" s="449"/>
      <c r="E989" s="438"/>
      <c r="F989" s="437"/>
      <c r="G989" s="439"/>
      <c r="H989" s="437"/>
      <c r="I989" s="437"/>
      <c r="J989" s="438"/>
      <c r="K989" s="1008"/>
      <c r="L989" s="1008"/>
      <c r="M989" s="1008"/>
      <c r="N989" s="454"/>
      <c r="O989" s="452"/>
      <c r="P989" s="452"/>
      <c r="Q989" s="453"/>
      <c r="R989" s="441"/>
      <c r="S989" s="441"/>
      <c r="T989" s="441"/>
      <c r="U989" s="439"/>
      <c r="V989" s="441"/>
      <c r="W989" s="439"/>
      <c r="X989" s="439"/>
      <c r="Y989" s="437"/>
      <c r="Z989" s="452"/>
      <c r="AA989" s="441"/>
      <c r="AB989" s="441">
        <v>4217135890</v>
      </c>
    </row>
    <row r="990" spans="1:28">
      <c r="A990" s="314" t="s">
        <v>3595</v>
      </c>
      <c r="B990" s="480"/>
      <c r="C990" s="441"/>
      <c r="D990" s="449"/>
      <c r="E990" s="438"/>
      <c r="F990" s="437"/>
      <c r="G990" s="439"/>
      <c r="H990" s="437"/>
      <c r="I990" s="437"/>
      <c r="J990" s="438"/>
      <c r="K990" s="1008"/>
      <c r="L990" s="1008"/>
      <c r="M990" s="1008"/>
      <c r="N990" s="454"/>
      <c r="O990" s="452"/>
      <c r="P990" s="452"/>
      <c r="Q990" s="453"/>
      <c r="R990" s="441"/>
      <c r="S990" s="441"/>
      <c r="T990" s="441"/>
      <c r="U990" s="439"/>
      <c r="V990" s="441"/>
      <c r="W990" s="439"/>
      <c r="X990" s="439"/>
      <c r="Y990" s="437"/>
      <c r="Z990" s="452"/>
      <c r="AA990" s="441"/>
      <c r="AB990" s="441">
        <v>4217135890</v>
      </c>
    </row>
    <row r="991" spans="1:28">
      <c r="A991" s="314" t="s">
        <v>3596</v>
      </c>
      <c r="B991" s="480"/>
      <c r="C991" s="441"/>
      <c r="D991" s="449"/>
      <c r="E991" s="438"/>
      <c r="F991" s="437"/>
      <c r="G991" s="439"/>
      <c r="H991" s="437"/>
      <c r="I991" s="437"/>
      <c r="J991" s="438"/>
      <c r="K991" s="1008"/>
      <c r="L991" s="1008"/>
      <c r="M991" s="1008"/>
      <c r="N991" s="454"/>
      <c r="O991" s="452"/>
      <c r="P991" s="452"/>
      <c r="Q991" s="453"/>
      <c r="R991" s="441"/>
      <c r="S991" s="441"/>
      <c r="T991" s="441"/>
      <c r="U991" s="439"/>
      <c r="V991" s="441"/>
      <c r="W991" s="439"/>
      <c r="X991" s="439"/>
      <c r="Y991" s="437"/>
      <c r="Z991" s="452"/>
      <c r="AA991" s="441"/>
      <c r="AB991" s="441">
        <v>4217135890</v>
      </c>
    </row>
    <row r="992" spans="1:28">
      <c r="A992" s="314" t="s">
        <v>3597</v>
      </c>
      <c r="B992" s="480"/>
      <c r="C992" s="441"/>
      <c r="D992" s="449"/>
      <c r="E992" s="438"/>
      <c r="F992" s="437"/>
      <c r="G992" s="439"/>
      <c r="H992" s="437"/>
      <c r="I992" s="437"/>
      <c r="J992" s="438"/>
      <c r="K992" s="1008"/>
      <c r="L992" s="1008"/>
      <c r="M992" s="1008"/>
      <c r="N992" s="454"/>
      <c r="O992" s="452"/>
      <c r="P992" s="452"/>
      <c r="Q992" s="453"/>
      <c r="R992" s="441"/>
      <c r="S992" s="441"/>
      <c r="T992" s="441"/>
      <c r="U992" s="439"/>
      <c r="V992" s="441"/>
      <c r="W992" s="439"/>
      <c r="X992" s="439"/>
      <c r="Y992" s="437"/>
      <c r="Z992" s="452"/>
      <c r="AA992" s="441"/>
      <c r="AB992" s="441">
        <v>4217135890</v>
      </c>
    </row>
    <row r="993" spans="1:28">
      <c r="A993" s="314" t="s">
        <v>3598</v>
      </c>
      <c r="B993" s="480"/>
      <c r="C993" s="441"/>
      <c r="D993" s="449"/>
      <c r="E993" s="438"/>
      <c r="F993" s="437"/>
      <c r="G993" s="439"/>
      <c r="H993" s="437"/>
      <c r="I993" s="437"/>
      <c r="J993" s="438"/>
      <c r="K993" s="1008"/>
      <c r="L993" s="1008"/>
      <c r="M993" s="1008"/>
      <c r="N993" s="454"/>
      <c r="O993" s="452"/>
      <c r="P993" s="452"/>
      <c r="Q993" s="453"/>
      <c r="R993" s="441"/>
      <c r="S993" s="441"/>
      <c r="T993" s="441"/>
      <c r="U993" s="439"/>
      <c r="V993" s="441"/>
      <c r="W993" s="439"/>
      <c r="X993" s="439"/>
      <c r="Y993" s="437"/>
      <c r="Z993" s="452"/>
      <c r="AA993" s="441"/>
      <c r="AB993" s="441">
        <v>4217135890</v>
      </c>
    </row>
    <row r="994" spans="1:28">
      <c r="A994" s="314" t="s">
        <v>3599</v>
      </c>
      <c r="B994" s="480"/>
      <c r="C994" s="441"/>
      <c r="D994" s="449"/>
      <c r="E994" s="438"/>
      <c r="F994" s="437"/>
      <c r="G994" s="439"/>
      <c r="H994" s="437"/>
      <c r="I994" s="437"/>
      <c r="J994" s="438"/>
      <c r="K994" s="1008"/>
      <c r="L994" s="1008"/>
      <c r="M994" s="1008"/>
      <c r="N994" s="454"/>
      <c r="O994" s="452"/>
      <c r="P994" s="452"/>
      <c r="Q994" s="453"/>
      <c r="R994" s="441"/>
      <c r="S994" s="441"/>
      <c r="T994" s="441"/>
      <c r="U994" s="439"/>
      <c r="V994" s="441"/>
      <c r="W994" s="439"/>
      <c r="X994" s="439"/>
      <c r="Y994" s="437"/>
      <c r="Z994" s="452"/>
      <c r="AA994" s="441"/>
      <c r="AB994" s="441">
        <v>4217135890</v>
      </c>
    </row>
    <row r="995" spans="1:28">
      <c r="A995" s="314" t="s">
        <v>3600</v>
      </c>
      <c r="B995" s="480"/>
      <c r="C995" s="441"/>
      <c r="D995" s="449"/>
      <c r="E995" s="438"/>
      <c r="F995" s="437"/>
      <c r="G995" s="439"/>
      <c r="H995" s="437"/>
      <c r="I995" s="437"/>
      <c r="J995" s="438"/>
      <c r="K995" s="1008"/>
      <c r="L995" s="1008"/>
      <c r="M995" s="1008"/>
      <c r="N995" s="454"/>
      <c r="O995" s="452"/>
      <c r="P995" s="452"/>
      <c r="Q995" s="453"/>
      <c r="R995" s="441"/>
      <c r="S995" s="441"/>
      <c r="T995" s="441"/>
      <c r="U995" s="439"/>
      <c r="V995" s="441"/>
      <c r="W995" s="439"/>
      <c r="X995" s="439"/>
      <c r="Y995" s="437"/>
      <c r="Z995" s="452"/>
      <c r="AA995" s="441"/>
      <c r="AB995" s="441">
        <v>4217135890</v>
      </c>
    </row>
    <row r="996" spans="1:28">
      <c r="A996" s="314" t="s">
        <v>3601</v>
      </c>
      <c r="B996" s="480"/>
      <c r="C996" s="441"/>
      <c r="D996" s="449"/>
      <c r="E996" s="438"/>
      <c r="F996" s="437"/>
      <c r="G996" s="439"/>
      <c r="H996" s="437"/>
      <c r="I996" s="437"/>
      <c r="J996" s="438"/>
      <c r="K996" s="1008"/>
      <c r="L996" s="1008"/>
      <c r="M996" s="1008"/>
      <c r="N996" s="454"/>
      <c r="O996" s="452"/>
      <c r="P996" s="452"/>
      <c r="Q996" s="453"/>
      <c r="R996" s="441"/>
      <c r="S996" s="441"/>
      <c r="T996" s="441"/>
      <c r="U996" s="439"/>
      <c r="V996" s="441"/>
      <c r="W996" s="439"/>
      <c r="X996" s="439"/>
      <c r="Y996" s="437"/>
      <c r="Z996" s="452"/>
      <c r="AA996" s="441"/>
      <c r="AB996" s="441">
        <v>4217135890</v>
      </c>
    </row>
    <row r="997" spans="1:28">
      <c r="A997" s="314" t="s">
        <v>3602</v>
      </c>
      <c r="B997" s="480"/>
      <c r="C997" s="441"/>
      <c r="D997" s="449"/>
      <c r="E997" s="438"/>
      <c r="F997" s="437"/>
      <c r="G997" s="439"/>
      <c r="H997" s="437"/>
      <c r="I997" s="437"/>
      <c r="J997" s="438"/>
      <c r="K997" s="1008"/>
      <c r="L997" s="1008"/>
      <c r="M997" s="1008"/>
      <c r="N997" s="454"/>
      <c r="O997" s="452"/>
      <c r="P997" s="452"/>
      <c r="Q997" s="453"/>
      <c r="R997" s="441"/>
      <c r="S997" s="441"/>
      <c r="T997" s="441"/>
      <c r="U997" s="439"/>
      <c r="V997" s="441"/>
      <c r="W997" s="439"/>
      <c r="X997" s="439"/>
      <c r="Y997" s="437"/>
      <c r="Z997" s="452"/>
      <c r="AA997" s="441"/>
      <c r="AB997" s="441">
        <v>4217135890</v>
      </c>
    </row>
    <row r="998" spans="1:28">
      <c r="A998" s="314" t="s">
        <v>3603</v>
      </c>
      <c r="B998" s="480"/>
      <c r="C998" s="441"/>
      <c r="D998" s="449"/>
      <c r="E998" s="438"/>
      <c r="F998" s="437"/>
      <c r="G998" s="439"/>
      <c r="H998" s="437"/>
      <c r="I998" s="437"/>
      <c r="J998" s="438"/>
      <c r="K998" s="1008"/>
      <c r="L998" s="1008"/>
      <c r="M998" s="1008"/>
      <c r="N998" s="454"/>
      <c r="O998" s="452"/>
      <c r="P998" s="452"/>
      <c r="Q998" s="453"/>
      <c r="R998" s="441"/>
      <c r="S998" s="441"/>
      <c r="T998" s="441"/>
      <c r="U998" s="439"/>
      <c r="V998" s="441"/>
      <c r="W998" s="439"/>
      <c r="X998" s="439"/>
      <c r="Y998" s="437"/>
      <c r="Z998" s="452"/>
      <c r="AA998" s="441"/>
      <c r="AB998" s="441">
        <v>4217135890</v>
      </c>
    </row>
    <row r="999" spans="1:28">
      <c r="A999" s="314" t="s">
        <v>3604</v>
      </c>
      <c r="B999" s="480"/>
      <c r="C999" s="441"/>
      <c r="D999" s="449"/>
      <c r="E999" s="438"/>
      <c r="F999" s="437"/>
      <c r="G999" s="439"/>
      <c r="H999" s="437"/>
      <c r="I999" s="437"/>
      <c r="J999" s="438"/>
      <c r="K999" s="1008"/>
      <c r="L999" s="1008"/>
      <c r="M999" s="1008"/>
      <c r="N999" s="454"/>
      <c r="O999" s="452"/>
      <c r="P999" s="452"/>
      <c r="Q999" s="453"/>
      <c r="R999" s="441"/>
      <c r="S999" s="441"/>
      <c r="T999" s="441"/>
      <c r="U999" s="439"/>
      <c r="V999" s="441"/>
      <c r="W999" s="439"/>
      <c r="X999" s="439"/>
      <c r="Y999" s="437"/>
      <c r="Z999" s="452"/>
      <c r="AA999" s="441"/>
      <c r="AB999" s="441">
        <v>4217135890</v>
      </c>
    </row>
    <row r="1000" spans="1:28">
      <c r="A1000" s="314" t="s">
        <v>3605</v>
      </c>
      <c r="B1000" s="480"/>
      <c r="C1000" s="441"/>
      <c r="D1000" s="449"/>
      <c r="E1000" s="438"/>
      <c r="F1000" s="437"/>
      <c r="G1000" s="439"/>
      <c r="H1000" s="437"/>
      <c r="I1000" s="437"/>
      <c r="J1000" s="438"/>
      <c r="K1000" s="1008"/>
      <c r="L1000" s="1008"/>
      <c r="M1000" s="1008"/>
      <c r="N1000" s="454"/>
      <c r="O1000" s="452"/>
      <c r="P1000" s="452"/>
      <c r="Q1000" s="453"/>
      <c r="R1000" s="441"/>
      <c r="S1000" s="441"/>
      <c r="T1000" s="441"/>
      <c r="U1000" s="439"/>
      <c r="V1000" s="441"/>
      <c r="W1000" s="439"/>
      <c r="X1000" s="439"/>
      <c r="Y1000" s="437"/>
      <c r="Z1000" s="452"/>
      <c r="AA1000" s="441"/>
      <c r="AB1000" s="441">
        <v>4217135890</v>
      </c>
    </row>
    <row r="1001" spans="1:28">
      <c r="A1001" s="314" t="s">
        <v>3606</v>
      </c>
      <c r="B1001" s="480"/>
      <c r="C1001" s="441"/>
      <c r="D1001" s="449"/>
      <c r="E1001" s="438"/>
      <c r="F1001" s="437"/>
      <c r="G1001" s="439"/>
      <c r="H1001" s="437"/>
      <c r="I1001" s="437"/>
      <c r="J1001" s="438"/>
      <c r="K1001" s="1008"/>
      <c r="L1001" s="1008"/>
      <c r="M1001" s="1008"/>
      <c r="N1001" s="454"/>
      <c r="O1001" s="452"/>
      <c r="P1001" s="452"/>
      <c r="Q1001" s="453"/>
      <c r="R1001" s="441"/>
      <c r="S1001" s="441"/>
      <c r="T1001" s="441"/>
      <c r="U1001" s="439"/>
      <c r="V1001" s="441"/>
      <c r="W1001" s="439"/>
      <c r="X1001" s="439"/>
      <c r="Y1001" s="437"/>
      <c r="Z1001" s="452"/>
      <c r="AA1001" s="441"/>
      <c r="AB1001" s="441">
        <v>4217135890</v>
      </c>
    </row>
    <row r="1002" spans="1:28">
      <c r="A1002" s="314" t="s">
        <v>3607</v>
      </c>
      <c r="B1002" s="480"/>
      <c r="C1002" s="441"/>
      <c r="D1002" s="449"/>
      <c r="E1002" s="438"/>
      <c r="F1002" s="437"/>
      <c r="G1002" s="439"/>
      <c r="H1002" s="437"/>
      <c r="I1002" s="437"/>
      <c r="J1002" s="438"/>
      <c r="K1002" s="1008"/>
      <c r="L1002" s="1008"/>
      <c r="M1002" s="1008"/>
      <c r="N1002" s="454"/>
      <c r="O1002" s="452"/>
      <c r="P1002" s="452"/>
      <c r="Q1002" s="453"/>
      <c r="R1002" s="441"/>
      <c r="S1002" s="441"/>
      <c r="T1002" s="441"/>
      <c r="U1002" s="439"/>
      <c r="V1002" s="441"/>
      <c r="W1002" s="439"/>
      <c r="X1002" s="439"/>
      <c r="Y1002" s="437"/>
      <c r="Z1002" s="452"/>
      <c r="AA1002" s="441"/>
      <c r="AB1002" s="441">
        <v>4217135890</v>
      </c>
    </row>
    <row r="1003" spans="1:28">
      <c r="A1003" s="314" t="s">
        <v>3608</v>
      </c>
      <c r="B1003" s="480"/>
      <c r="C1003" s="441"/>
      <c r="D1003" s="449"/>
      <c r="E1003" s="438"/>
      <c r="F1003" s="437"/>
      <c r="G1003" s="439"/>
      <c r="H1003" s="437"/>
      <c r="I1003" s="437"/>
      <c r="J1003" s="438"/>
      <c r="K1003" s="1008"/>
      <c r="L1003" s="1008"/>
      <c r="M1003" s="1008"/>
      <c r="N1003" s="454"/>
      <c r="O1003" s="452"/>
      <c r="P1003" s="452"/>
      <c r="Q1003" s="453"/>
      <c r="R1003" s="441"/>
      <c r="S1003" s="441"/>
      <c r="T1003" s="441"/>
      <c r="U1003" s="439"/>
      <c r="V1003" s="441"/>
      <c r="W1003" s="439"/>
      <c r="X1003" s="439"/>
      <c r="Y1003" s="437"/>
      <c r="Z1003" s="452"/>
      <c r="AA1003" s="441"/>
      <c r="AB1003" s="441">
        <v>4217135890</v>
      </c>
    </row>
    <row r="1004" spans="1:28">
      <c r="A1004" s="314" t="s">
        <v>3609</v>
      </c>
      <c r="B1004" s="480"/>
      <c r="C1004" s="441"/>
      <c r="D1004" s="449"/>
      <c r="E1004" s="438"/>
      <c r="F1004" s="437"/>
      <c r="G1004" s="439"/>
      <c r="H1004" s="437"/>
      <c r="I1004" s="437"/>
      <c r="J1004" s="438"/>
      <c r="K1004" s="1008"/>
      <c r="L1004" s="1008"/>
      <c r="M1004" s="1008"/>
      <c r="N1004" s="454"/>
      <c r="O1004" s="452"/>
      <c r="P1004" s="452"/>
      <c r="Q1004" s="453"/>
      <c r="R1004" s="441"/>
      <c r="S1004" s="441"/>
      <c r="T1004" s="441"/>
      <c r="U1004" s="439"/>
      <c r="V1004" s="441"/>
      <c r="W1004" s="439"/>
      <c r="X1004" s="439"/>
      <c r="Y1004" s="437"/>
      <c r="Z1004" s="452"/>
      <c r="AA1004" s="441"/>
      <c r="AB1004" s="441">
        <v>4217135890</v>
      </c>
    </row>
    <row r="1005" spans="1:28">
      <c r="A1005" s="314" t="s">
        <v>3610</v>
      </c>
      <c r="B1005" s="480"/>
      <c r="C1005" s="441"/>
      <c r="D1005" s="449"/>
      <c r="E1005" s="438"/>
      <c r="F1005" s="437"/>
      <c r="G1005" s="439"/>
      <c r="H1005" s="437"/>
      <c r="I1005" s="437"/>
      <c r="J1005" s="438"/>
      <c r="K1005" s="1008"/>
      <c r="L1005" s="1008"/>
      <c r="M1005" s="1008"/>
      <c r="N1005" s="454"/>
      <c r="O1005" s="452"/>
      <c r="P1005" s="452"/>
      <c r="Q1005" s="453"/>
      <c r="R1005" s="441"/>
      <c r="S1005" s="441"/>
      <c r="T1005" s="441"/>
      <c r="U1005" s="439"/>
      <c r="V1005" s="441"/>
      <c r="W1005" s="439"/>
      <c r="X1005" s="439"/>
      <c r="Y1005" s="437"/>
      <c r="Z1005" s="452"/>
      <c r="AA1005" s="441"/>
      <c r="AB1005" s="441">
        <v>4217135890</v>
      </c>
    </row>
    <row r="1006" spans="1:28">
      <c r="A1006" s="314" t="s">
        <v>3611</v>
      </c>
      <c r="B1006" s="480"/>
      <c r="C1006" s="441"/>
      <c r="D1006" s="449"/>
      <c r="E1006" s="438"/>
      <c r="F1006" s="437"/>
      <c r="G1006" s="439"/>
      <c r="H1006" s="437"/>
      <c r="I1006" s="437"/>
      <c r="J1006" s="438"/>
      <c r="K1006" s="1008"/>
      <c r="L1006" s="1008"/>
      <c r="M1006" s="1008"/>
      <c r="N1006" s="454"/>
      <c r="O1006" s="452"/>
      <c r="P1006" s="452"/>
      <c r="Q1006" s="453"/>
      <c r="R1006" s="441"/>
      <c r="S1006" s="441"/>
      <c r="T1006" s="441"/>
      <c r="U1006" s="439"/>
      <c r="V1006" s="441"/>
      <c r="W1006" s="439"/>
      <c r="X1006" s="439"/>
      <c r="Y1006" s="437"/>
      <c r="Z1006" s="452"/>
      <c r="AA1006" s="441"/>
      <c r="AB1006" s="441">
        <v>4217135890</v>
      </c>
    </row>
    <row r="1007" spans="1:28">
      <c r="A1007" s="314" t="s">
        <v>3612</v>
      </c>
      <c r="B1007" s="480"/>
      <c r="C1007" s="441"/>
      <c r="D1007" s="449"/>
      <c r="E1007" s="438"/>
      <c r="F1007" s="437"/>
      <c r="G1007" s="439"/>
      <c r="H1007" s="437"/>
      <c r="I1007" s="437"/>
      <c r="J1007" s="438"/>
      <c r="K1007" s="1008"/>
      <c r="L1007" s="1008"/>
      <c r="M1007" s="1008"/>
      <c r="N1007" s="454"/>
      <c r="O1007" s="452"/>
      <c r="P1007" s="452"/>
      <c r="Q1007" s="453"/>
      <c r="R1007" s="441"/>
      <c r="S1007" s="441"/>
      <c r="T1007" s="441"/>
      <c r="U1007" s="439"/>
      <c r="V1007" s="441"/>
      <c r="W1007" s="439"/>
      <c r="X1007" s="439"/>
      <c r="Y1007" s="437"/>
      <c r="Z1007" s="452"/>
      <c r="AA1007" s="441"/>
      <c r="AB1007" s="441">
        <v>4217135890</v>
      </c>
    </row>
    <row r="1008" spans="1:28">
      <c r="A1008" s="314" t="s">
        <v>3613</v>
      </c>
      <c r="B1008" s="480"/>
      <c r="C1008" s="441"/>
      <c r="D1008" s="449"/>
      <c r="E1008" s="438"/>
      <c r="F1008" s="437"/>
      <c r="G1008" s="439"/>
      <c r="H1008" s="437"/>
      <c r="I1008" s="437"/>
      <c r="J1008" s="438"/>
      <c r="K1008" s="1008"/>
      <c r="L1008" s="1008"/>
      <c r="M1008" s="1008"/>
      <c r="N1008" s="454"/>
      <c r="O1008" s="452"/>
      <c r="P1008" s="452"/>
      <c r="Q1008" s="453"/>
      <c r="R1008" s="441"/>
      <c r="S1008" s="441"/>
      <c r="T1008" s="441"/>
      <c r="U1008" s="439"/>
      <c r="V1008" s="441"/>
      <c r="W1008" s="439"/>
      <c r="X1008" s="439"/>
      <c r="Y1008" s="437"/>
      <c r="Z1008" s="452"/>
      <c r="AA1008" s="441"/>
      <c r="AB1008" s="441">
        <v>4217135890</v>
      </c>
    </row>
    <row r="1009" spans="1:28">
      <c r="A1009" s="314" t="s">
        <v>3614</v>
      </c>
      <c r="B1009" s="480"/>
      <c r="C1009" s="441"/>
      <c r="D1009" s="449"/>
      <c r="E1009" s="438"/>
      <c r="F1009" s="437"/>
      <c r="G1009" s="439"/>
      <c r="H1009" s="437"/>
      <c r="I1009" s="437"/>
      <c r="J1009" s="438"/>
      <c r="K1009" s="1008"/>
      <c r="L1009" s="1008"/>
      <c r="M1009" s="1008"/>
      <c r="N1009" s="454"/>
      <c r="O1009" s="452"/>
      <c r="P1009" s="452"/>
      <c r="Q1009" s="453"/>
      <c r="R1009" s="441"/>
      <c r="S1009" s="441"/>
      <c r="T1009" s="441"/>
      <c r="U1009" s="439"/>
      <c r="V1009" s="441"/>
      <c r="W1009" s="439"/>
      <c r="X1009" s="439"/>
      <c r="Y1009" s="437"/>
      <c r="Z1009" s="452"/>
      <c r="AA1009" s="441"/>
      <c r="AB1009" s="441">
        <v>4217135890</v>
      </c>
    </row>
    <row r="1010" spans="1:28">
      <c r="A1010" s="314" t="s">
        <v>3615</v>
      </c>
      <c r="B1010" s="480"/>
      <c r="C1010" s="441"/>
      <c r="D1010" s="449"/>
      <c r="E1010" s="438"/>
      <c r="F1010" s="437"/>
      <c r="G1010" s="439"/>
      <c r="H1010" s="437"/>
      <c r="I1010" s="437"/>
      <c r="J1010" s="438"/>
      <c r="K1010" s="1008"/>
      <c r="L1010" s="1008"/>
      <c r="M1010" s="1008"/>
      <c r="N1010" s="454"/>
      <c r="O1010" s="452"/>
      <c r="P1010" s="452"/>
      <c r="Q1010" s="453"/>
      <c r="R1010" s="441"/>
      <c r="S1010" s="441"/>
      <c r="T1010" s="441"/>
      <c r="U1010" s="439"/>
      <c r="V1010" s="441"/>
      <c r="W1010" s="439"/>
      <c r="X1010" s="439"/>
      <c r="Y1010" s="437"/>
      <c r="Z1010" s="452"/>
      <c r="AA1010" s="441"/>
      <c r="AB1010" s="441">
        <v>4217135890</v>
      </c>
    </row>
    <row r="1011" spans="1:28">
      <c r="A1011" s="314" t="s">
        <v>3616</v>
      </c>
      <c r="B1011" s="480"/>
      <c r="C1011" s="441"/>
      <c r="D1011" s="449"/>
      <c r="E1011" s="438"/>
      <c r="F1011" s="437"/>
      <c r="G1011" s="439"/>
      <c r="H1011" s="437"/>
      <c r="I1011" s="437"/>
      <c r="J1011" s="438"/>
      <c r="K1011" s="1008"/>
      <c r="L1011" s="1008"/>
      <c r="M1011" s="1008"/>
      <c r="N1011" s="454"/>
      <c r="O1011" s="452"/>
      <c r="P1011" s="452"/>
      <c r="Q1011" s="453"/>
      <c r="R1011" s="441"/>
      <c r="S1011" s="441"/>
      <c r="T1011" s="441"/>
      <c r="U1011" s="439"/>
      <c r="V1011" s="441"/>
      <c r="W1011" s="439"/>
      <c r="X1011" s="439"/>
      <c r="Y1011" s="437"/>
      <c r="Z1011" s="452"/>
      <c r="AA1011" s="441"/>
      <c r="AB1011" s="441">
        <v>4217135890</v>
      </c>
    </row>
    <row r="1012" spans="1:28">
      <c r="A1012" s="314" t="s">
        <v>3617</v>
      </c>
      <c r="B1012" s="480"/>
      <c r="C1012" s="441"/>
      <c r="D1012" s="449"/>
      <c r="E1012" s="438"/>
      <c r="F1012" s="437"/>
      <c r="G1012" s="439"/>
      <c r="H1012" s="437"/>
      <c r="I1012" s="437"/>
      <c r="J1012" s="438"/>
      <c r="K1012" s="1008"/>
      <c r="L1012" s="1008"/>
      <c r="M1012" s="1008"/>
      <c r="N1012" s="454"/>
      <c r="O1012" s="452"/>
      <c r="P1012" s="452"/>
      <c r="Q1012" s="453"/>
      <c r="R1012" s="441"/>
      <c r="S1012" s="441"/>
      <c r="T1012" s="441"/>
      <c r="U1012" s="439"/>
      <c r="V1012" s="441"/>
      <c r="W1012" s="439"/>
      <c r="X1012" s="439"/>
      <c r="Y1012" s="437"/>
      <c r="Z1012" s="452"/>
      <c r="AA1012" s="441"/>
      <c r="AB1012" s="441">
        <v>4217135890</v>
      </c>
    </row>
    <row r="1013" spans="1:28">
      <c r="A1013" s="314" t="s">
        <v>3618</v>
      </c>
      <c r="B1013" s="480"/>
      <c r="C1013" s="441"/>
      <c r="D1013" s="449"/>
      <c r="E1013" s="438"/>
      <c r="F1013" s="437"/>
      <c r="G1013" s="439"/>
      <c r="H1013" s="437"/>
      <c r="I1013" s="437"/>
      <c r="J1013" s="438"/>
      <c r="K1013" s="1008"/>
      <c r="L1013" s="1008"/>
      <c r="M1013" s="1008"/>
      <c r="N1013" s="454"/>
      <c r="O1013" s="452"/>
      <c r="P1013" s="452"/>
      <c r="Q1013" s="453"/>
      <c r="R1013" s="441"/>
      <c r="S1013" s="441"/>
      <c r="T1013" s="441"/>
      <c r="U1013" s="439"/>
      <c r="V1013" s="441"/>
      <c r="W1013" s="439"/>
      <c r="X1013" s="439"/>
      <c r="Y1013" s="437"/>
      <c r="Z1013" s="452"/>
      <c r="AA1013" s="441"/>
      <c r="AB1013" s="441">
        <v>4217135890</v>
      </c>
    </row>
    <row r="1014" spans="1:28">
      <c r="A1014" s="314" t="s">
        <v>3619</v>
      </c>
      <c r="B1014" s="480"/>
      <c r="C1014" s="441"/>
      <c r="D1014" s="449"/>
      <c r="E1014" s="438"/>
      <c r="F1014" s="437"/>
      <c r="G1014" s="439"/>
      <c r="H1014" s="437"/>
      <c r="I1014" s="437"/>
      <c r="J1014" s="438"/>
      <c r="K1014" s="1008"/>
      <c r="L1014" s="1008"/>
      <c r="M1014" s="1008"/>
      <c r="N1014" s="454"/>
      <c r="O1014" s="452"/>
      <c r="P1014" s="452"/>
      <c r="Q1014" s="453"/>
      <c r="R1014" s="441"/>
      <c r="S1014" s="441"/>
      <c r="T1014" s="441"/>
      <c r="U1014" s="439"/>
      <c r="V1014" s="441"/>
      <c r="W1014" s="439"/>
      <c r="X1014" s="439"/>
      <c r="Y1014" s="437"/>
      <c r="Z1014" s="452"/>
      <c r="AA1014" s="441"/>
      <c r="AB1014" s="441">
        <v>4217135890</v>
      </c>
    </row>
    <row r="1015" spans="1:28">
      <c r="A1015" s="314" t="s">
        <v>3620</v>
      </c>
      <c r="B1015" s="480"/>
      <c r="C1015" s="441"/>
      <c r="D1015" s="449"/>
      <c r="E1015" s="438"/>
      <c r="F1015" s="437"/>
      <c r="G1015" s="439"/>
      <c r="H1015" s="437"/>
      <c r="I1015" s="437"/>
      <c r="J1015" s="438"/>
      <c r="K1015" s="1008"/>
      <c r="L1015" s="1008"/>
      <c r="M1015" s="1008"/>
      <c r="N1015" s="454"/>
      <c r="O1015" s="452"/>
      <c r="P1015" s="452"/>
      <c r="Q1015" s="453"/>
      <c r="R1015" s="441"/>
      <c r="S1015" s="441"/>
      <c r="T1015" s="441"/>
      <c r="U1015" s="439"/>
      <c r="V1015" s="441"/>
      <c r="W1015" s="439"/>
      <c r="X1015" s="439"/>
      <c r="Y1015" s="437"/>
      <c r="Z1015" s="452"/>
      <c r="AA1015" s="441"/>
      <c r="AB1015" s="441">
        <v>4217135890</v>
      </c>
    </row>
    <row r="1016" spans="1:28">
      <c r="A1016" s="314" t="s">
        <v>3621</v>
      </c>
      <c r="B1016" s="480"/>
      <c r="C1016" s="441"/>
      <c r="D1016" s="449"/>
      <c r="E1016" s="438"/>
      <c r="F1016" s="437"/>
      <c r="G1016" s="439"/>
      <c r="H1016" s="437"/>
      <c r="I1016" s="437"/>
      <c r="J1016" s="438"/>
      <c r="K1016" s="1008"/>
      <c r="L1016" s="1008"/>
      <c r="M1016" s="1008"/>
      <c r="N1016" s="454"/>
      <c r="O1016" s="452"/>
      <c r="P1016" s="452"/>
      <c r="Q1016" s="453"/>
      <c r="R1016" s="441"/>
      <c r="S1016" s="441"/>
      <c r="T1016" s="441"/>
      <c r="U1016" s="439"/>
      <c r="V1016" s="441"/>
      <c r="W1016" s="439"/>
      <c r="X1016" s="439"/>
      <c r="Y1016" s="437"/>
      <c r="Z1016" s="452"/>
      <c r="AA1016" s="441"/>
      <c r="AB1016" s="441">
        <v>4217135890</v>
      </c>
    </row>
    <row r="1017" spans="1:28">
      <c r="A1017" s="314" t="s">
        <v>3622</v>
      </c>
      <c r="B1017" s="480"/>
      <c r="C1017" s="441"/>
      <c r="D1017" s="449"/>
      <c r="E1017" s="438"/>
      <c r="F1017" s="437"/>
      <c r="G1017" s="439"/>
      <c r="H1017" s="437"/>
      <c r="I1017" s="437"/>
      <c r="J1017" s="438"/>
      <c r="K1017" s="1008"/>
      <c r="L1017" s="1008"/>
      <c r="M1017" s="1008"/>
      <c r="N1017" s="454"/>
      <c r="O1017" s="452"/>
      <c r="P1017" s="452"/>
      <c r="Q1017" s="453"/>
      <c r="R1017" s="441"/>
      <c r="S1017" s="441"/>
      <c r="T1017" s="441"/>
      <c r="U1017" s="439"/>
      <c r="V1017" s="441"/>
      <c r="W1017" s="439"/>
      <c r="X1017" s="439"/>
      <c r="Y1017" s="437"/>
      <c r="Z1017" s="452"/>
      <c r="AA1017" s="441"/>
      <c r="AB1017" s="441">
        <v>4217135890</v>
      </c>
    </row>
    <row r="1018" spans="1:28">
      <c r="A1018" s="314" t="s">
        <v>3623</v>
      </c>
      <c r="B1018" s="480"/>
      <c r="C1018" s="441"/>
      <c r="D1018" s="449"/>
      <c r="E1018" s="438"/>
      <c r="F1018" s="437"/>
      <c r="G1018" s="439"/>
      <c r="H1018" s="437"/>
      <c r="I1018" s="437"/>
      <c r="J1018" s="438"/>
      <c r="K1018" s="1008"/>
      <c r="L1018" s="1008"/>
      <c r="M1018" s="1008"/>
      <c r="N1018" s="454"/>
      <c r="O1018" s="452"/>
      <c r="P1018" s="452"/>
      <c r="Q1018" s="453"/>
      <c r="R1018" s="441"/>
      <c r="S1018" s="441"/>
      <c r="T1018" s="441"/>
      <c r="U1018" s="439"/>
      <c r="V1018" s="441"/>
      <c r="W1018" s="439"/>
      <c r="X1018" s="439"/>
      <c r="Y1018" s="437"/>
      <c r="Z1018" s="452"/>
      <c r="AA1018" s="441"/>
      <c r="AB1018" s="441">
        <v>4217135890</v>
      </c>
    </row>
    <row r="1019" spans="1:28">
      <c r="A1019" s="314" t="s">
        <v>3624</v>
      </c>
      <c r="B1019" s="480"/>
      <c r="C1019" s="441"/>
      <c r="D1019" s="449"/>
      <c r="E1019" s="438"/>
      <c r="F1019" s="437"/>
      <c r="G1019" s="439"/>
      <c r="H1019" s="437"/>
      <c r="I1019" s="437"/>
      <c r="J1019" s="438"/>
      <c r="K1019" s="1008"/>
      <c r="L1019" s="1008"/>
      <c r="M1019" s="1008"/>
      <c r="N1019" s="454"/>
      <c r="O1019" s="452"/>
      <c r="P1019" s="452"/>
      <c r="Q1019" s="453"/>
      <c r="R1019" s="441"/>
      <c r="S1019" s="441"/>
      <c r="T1019" s="441"/>
      <c r="U1019" s="439"/>
      <c r="V1019" s="441"/>
      <c r="W1019" s="439"/>
      <c r="X1019" s="439"/>
      <c r="Y1019" s="437"/>
      <c r="Z1019" s="452"/>
      <c r="AA1019" s="441"/>
      <c r="AB1019" s="441">
        <v>4217135890</v>
      </c>
    </row>
    <row r="1020" spans="1:28">
      <c r="A1020" s="314" t="s">
        <v>3625</v>
      </c>
      <c r="B1020" s="480"/>
      <c r="C1020" s="441"/>
      <c r="D1020" s="449"/>
      <c r="E1020" s="438"/>
      <c r="F1020" s="437"/>
      <c r="G1020" s="439"/>
      <c r="H1020" s="437"/>
      <c r="I1020" s="437"/>
      <c r="J1020" s="438"/>
      <c r="K1020" s="1008"/>
      <c r="L1020" s="1008"/>
      <c r="M1020" s="1008"/>
      <c r="N1020" s="454"/>
      <c r="O1020" s="452"/>
      <c r="P1020" s="452"/>
      <c r="Q1020" s="453"/>
      <c r="R1020" s="441"/>
      <c r="S1020" s="441"/>
      <c r="T1020" s="441"/>
      <c r="U1020" s="439"/>
      <c r="V1020" s="441"/>
      <c r="W1020" s="439"/>
      <c r="X1020" s="439"/>
      <c r="Y1020" s="437"/>
      <c r="Z1020" s="452"/>
      <c r="AA1020" s="441"/>
      <c r="AB1020" s="441">
        <v>4217135890</v>
      </c>
    </row>
    <row r="1021" spans="1:28">
      <c r="A1021" s="314" t="s">
        <v>3626</v>
      </c>
      <c r="B1021" s="480"/>
      <c r="C1021" s="441"/>
      <c r="D1021" s="449"/>
      <c r="E1021" s="438"/>
      <c r="F1021" s="437"/>
      <c r="G1021" s="439"/>
      <c r="H1021" s="437"/>
      <c r="I1021" s="437"/>
      <c r="J1021" s="438"/>
      <c r="K1021" s="1008"/>
      <c r="L1021" s="1008"/>
      <c r="M1021" s="1008"/>
      <c r="N1021" s="454"/>
      <c r="O1021" s="452"/>
      <c r="P1021" s="452"/>
      <c r="Q1021" s="453"/>
      <c r="R1021" s="441"/>
      <c r="S1021" s="441"/>
      <c r="T1021" s="441"/>
      <c r="U1021" s="439"/>
      <c r="V1021" s="441"/>
      <c r="W1021" s="439"/>
      <c r="X1021" s="439"/>
      <c r="Y1021" s="437"/>
      <c r="Z1021" s="452"/>
      <c r="AA1021" s="441"/>
      <c r="AB1021" s="441">
        <v>4217135890</v>
      </c>
    </row>
    <row r="1022" spans="1:28">
      <c r="A1022" s="314" t="s">
        <v>3627</v>
      </c>
      <c r="B1022" s="480"/>
      <c r="C1022" s="441"/>
      <c r="D1022" s="449"/>
      <c r="E1022" s="438"/>
      <c r="F1022" s="437"/>
      <c r="G1022" s="439"/>
      <c r="H1022" s="437"/>
      <c r="I1022" s="437"/>
      <c r="J1022" s="438"/>
      <c r="K1022" s="1008"/>
      <c r="L1022" s="1008"/>
      <c r="M1022" s="1008"/>
      <c r="N1022" s="454"/>
      <c r="O1022" s="452"/>
      <c r="P1022" s="452"/>
      <c r="Q1022" s="453"/>
      <c r="R1022" s="441"/>
      <c r="S1022" s="441"/>
      <c r="T1022" s="441"/>
      <c r="U1022" s="439"/>
      <c r="V1022" s="441"/>
      <c r="W1022" s="439"/>
      <c r="X1022" s="439"/>
      <c r="Y1022" s="437"/>
      <c r="Z1022" s="452"/>
      <c r="AA1022" s="441"/>
      <c r="AB1022" s="441">
        <v>4217135890</v>
      </c>
    </row>
    <row r="1023" spans="1:28">
      <c r="A1023" s="314" t="s">
        <v>3628</v>
      </c>
      <c r="B1023" s="480"/>
      <c r="C1023" s="441"/>
      <c r="D1023" s="449"/>
      <c r="E1023" s="438"/>
      <c r="F1023" s="437"/>
      <c r="G1023" s="439"/>
      <c r="H1023" s="437"/>
      <c r="I1023" s="437"/>
      <c r="J1023" s="438"/>
      <c r="K1023" s="1008"/>
      <c r="L1023" s="1008"/>
      <c r="M1023" s="1008"/>
      <c r="N1023" s="454"/>
      <c r="O1023" s="452"/>
      <c r="P1023" s="452"/>
      <c r="Q1023" s="453"/>
      <c r="R1023" s="441"/>
      <c r="S1023" s="441"/>
      <c r="T1023" s="441"/>
      <c r="U1023" s="439"/>
      <c r="V1023" s="441"/>
      <c r="W1023" s="439"/>
      <c r="X1023" s="439"/>
      <c r="Y1023" s="437"/>
      <c r="Z1023" s="452"/>
      <c r="AA1023" s="441"/>
      <c r="AB1023" s="441">
        <v>4217135890</v>
      </c>
    </row>
    <row r="1024" spans="1:28">
      <c r="A1024" s="314" t="s">
        <v>3629</v>
      </c>
      <c r="B1024" s="480"/>
      <c r="C1024" s="441"/>
      <c r="D1024" s="449"/>
      <c r="E1024" s="438"/>
      <c r="F1024" s="437"/>
      <c r="G1024" s="439"/>
      <c r="H1024" s="437"/>
      <c r="I1024" s="437"/>
      <c r="J1024" s="261"/>
      <c r="K1024" s="1008"/>
      <c r="L1024" s="1008"/>
      <c r="M1024" s="1008"/>
      <c r="N1024" s="454"/>
      <c r="O1024" s="452"/>
      <c r="P1024" s="452"/>
      <c r="Q1024" s="453"/>
      <c r="R1024" s="441"/>
      <c r="S1024" s="441"/>
      <c r="T1024" s="441"/>
      <c r="U1024" s="439"/>
      <c r="V1024" s="441"/>
      <c r="W1024" s="439"/>
      <c r="X1024" s="439"/>
      <c r="Y1024" s="437"/>
      <c r="Z1024" s="452"/>
      <c r="AA1024" s="441"/>
      <c r="AB1024" s="441">
        <v>4253031430</v>
      </c>
    </row>
    <row r="1025" spans="1:28">
      <c r="A1025" s="314" t="s">
        <v>3630</v>
      </c>
      <c r="B1025" s="480"/>
      <c r="C1025" s="441"/>
      <c r="D1025" s="449"/>
      <c r="E1025" s="438"/>
      <c r="F1025" s="437"/>
      <c r="G1025" s="439"/>
      <c r="H1025" s="437"/>
      <c r="I1025" s="437"/>
      <c r="J1025" s="261"/>
      <c r="K1025" s="1008"/>
      <c r="L1025" s="1008"/>
      <c r="M1025" s="1008"/>
      <c r="N1025" s="454"/>
      <c r="O1025" s="452"/>
      <c r="P1025" s="452"/>
      <c r="Q1025" s="453"/>
      <c r="R1025" s="441"/>
      <c r="S1025" s="441"/>
      <c r="T1025" s="441"/>
      <c r="U1025" s="439"/>
      <c r="V1025" s="441"/>
      <c r="W1025" s="439"/>
      <c r="X1025" s="439"/>
      <c r="Y1025" s="437"/>
      <c r="Z1025" s="452"/>
      <c r="AA1025" s="441"/>
      <c r="AB1025" s="441">
        <v>4253031430</v>
      </c>
    </row>
    <row r="1026" spans="1:28">
      <c r="A1026" s="314" t="s">
        <v>3631</v>
      </c>
      <c r="B1026" s="480"/>
      <c r="C1026" s="441"/>
      <c r="D1026" s="449"/>
      <c r="E1026" s="438"/>
      <c r="F1026" s="437"/>
      <c r="G1026" s="439"/>
      <c r="H1026" s="437"/>
      <c r="I1026" s="437"/>
      <c r="J1026" s="261"/>
      <c r="K1026" s="1008"/>
      <c r="L1026" s="1008"/>
      <c r="M1026" s="1008"/>
      <c r="N1026" s="454"/>
      <c r="O1026" s="452"/>
      <c r="P1026" s="452"/>
      <c r="Q1026" s="453"/>
      <c r="R1026" s="441"/>
      <c r="S1026" s="441"/>
      <c r="T1026" s="441"/>
      <c r="U1026" s="439"/>
      <c r="V1026" s="441"/>
      <c r="W1026" s="439"/>
      <c r="X1026" s="439"/>
      <c r="Y1026" s="437"/>
      <c r="Z1026" s="452"/>
      <c r="AA1026" s="441"/>
      <c r="AB1026" s="441">
        <v>4253031430</v>
      </c>
    </row>
    <row r="1027" spans="1:28">
      <c r="A1027" s="314" t="s">
        <v>3632</v>
      </c>
      <c r="B1027" s="480"/>
      <c r="C1027" s="441"/>
      <c r="D1027" s="449"/>
      <c r="E1027" s="438"/>
      <c r="F1027" s="437"/>
      <c r="G1027" s="439"/>
      <c r="H1027" s="437"/>
      <c r="I1027" s="437"/>
      <c r="J1027" s="261"/>
      <c r="K1027" s="1008"/>
      <c r="L1027" s="1008"/>
      <c r="M1027" s="1008"/>
      <c r="N1027" s="454"/>
      <c r="O1027" s="452"/>
      <c r="P1027" s="452"/>
      <c r="Q1027" s="453"/>
      <c r="R1027" s="441"/>
      <c r="S1027" s="441"/>
      <c r="T1027" s="441"/>
      <c r="U1027" s="439"/>
      <c r="V1027" s="441"/>
      <c r="W1027" s="439"/>
      <c r="X1027" s="439"/>
      <c r="Y1027" s="437"/>
      <c r="Z1027" s="452"/>
      <c r="AA1027" s="441"/>
      <c r="AB1027" s="441">
        <v>4253031430</v>
      </c>
    </row>
    <row r="1028" spans="1:28">
      <c r="A1028" s="314" t="s">
        <v>3633</v>
      </c>
      <c r="B1028" s="480"/>
      <c r="C1028" s="441"/>
      <c r="D1028" s="449"/>
      <c r="E1028" s="438"/>
      <c r="F1028" s="437"/>
      <c r="G1028" s="439"/>
      <c r="H1028" s="437"/>
      <c r="I1028" s="437"/>
      <c r="J1028" s="261"/>
      <c r="K1028" s="1008"/>
      <c r="L1028" s="1008"/>
      <c r="M1028" s="1008"/>
      <c r="N1028" s="454"/>
      <c r="O1028" s="452"/>
      <c r="P1028" s="452"/>
      <c r="Q1028" s="453"/>
      <c r="R1028" s="441"/>
      <c r="S1028" s="441"/>
      <c r="T1028" s="441"/>
      <c r="U1028" s="439"/>
      <c r="V1028" s="441"/>
      <c r="W1028" s="439"/>
      <c r="X1028" s="439"/>
      <c r="Y1028" s="437"/>
      <c r="Z1028" s="452"/>
      <c r="AA1028" s="441"/>
      <c r="AB1028" s="441">
        <v>4253031430</v>
      </c>
    </row>
    <row r="1029" spans="1:28">
      <c r="A1029" s="314" t="s">
        <v>3634</v>
      </c>
      <c r="B1029" s="480"/>
      <c r="C1029" s="441"/>
      <c r="D1029" s="449"/>
      <c r="E1029" s="438"/>
      <c r="F1029" s="437"/>
      <c r="G1029" s="439"/>
      <c r="H1029" s="437"/>
      <c r="I1029" s="437"/>
      <c r="J1029" s="261"/>
      <c r="K1029" s="1008"/>
      <c r="L1029" s="1008"/>
      <c r="M1029" s="1008"/>
      <c r="N1029" s="454"/>
      <c r="O1029" s="452"/>
      <c r="P1029" s="452"/>
      <c r="Q1029" s="453"/>
      <c r="R1029" s="441"/>
      <c r="S1029" s="441"/>
      <c r="T1029" s="441"/>
      <c r="U1029" s="439"/>
      <c r="V1029" s="441"/>
      <c r="W1029" s="439"/>
      <c r="X1029" s="439"/>
      <c r="Y1029" s="437"/>
      <c r="Z1029" s="452"/>
      <c r="AA1029" s="441"/>
      <c r="AB1029" s="441">
        <v>4253031430</v>
      </c>
    </row>
    <row r="1030" spans="1:28">
      <c r="A1030" s="314" t="s">
        <v>3635</v>
      </c>
      <c r="B1030" s="480"/>
      <c r="C1030" s="441"/>
      <c r="D1030" s="449"/>
      <c r="E1030" s="438"/>
      <c r="F1030" s="437"/>
      <c r="G1030" s="439"/>
      <c r="H1030" s="437"/>
      <c r="I1030" s="437"/>
      <c r="J1030" s="261"/>
      <c r="K1030" s="1008"/>
      <c r="L1030" s="1008"/>
      <c r="M1030" s="1008"/>
      <c r="N1030" s="454"/>
      <c r="O1030" s="452"/>
      <c r="P1030" s="452"/>
      <c r="Q1030" s="453"/>
      <c r="R1030" s="441"/>
      <c r="S1030" s="441"/>
      <c r="T1030" s="441"/>
      <c r="U1030" s="439"/>
      <c r="V1030" s="441"/>
      <c r="W1030" s="439"/>
      <c r="X1030" s="439"/>
      <c r="Y1030" s="437"/>
      <c r="Z1030" s="452"/>
      <c r="AA1030" s="441"/>
      <c r="AB1030" s="441">
        <v>4253031430</v>
      </c>
    </row>
    <row r="1031" spans="1:28">
      <c r="A1031" s="314" t="s">
        <v>3636</v>
      </c>
      <c r="B1031" s="480"/>
      <c r="C1031" s="441"/>
      <c r="D1031" s="449"/>
      <c r="E1031" s="438"/>
      <c r="F1031" s="437"/>
      <c r="G1031" s="439"/>
      <c r="H1031" s="437"/>
      <c r="I1031" s="437"/>
      <c r="J1031" s="261"/>
      <c r="K1031" s="1008"/>
      <c r="L1031" s="1008"/>
      <c r="M1031" s="1008"/>
      <c r="N1031" s="454"/>
      <c r="O1031" s="452"/>
      <c r="P1031" s="452"/>
      <c r="Q1031" s="453"/>
      <c r="R1031" s="441"/>
      <c r="S1031" s="441"/>
      <c r="T1031" s="441"/>
      <c r="U1031" s="439"/>
      <c r="V1031" s="441"/>
      <c r="W1031" s="439"/>
      <c r="X1031" s="439"/>
      <c r="Y1031" s="437"/>
      <c r="Z1031" s="452"/>
      <c r="AA1031" s="441"/>
      <c r="AB1031" s="441">
        <v>4253031430</v>
      </c>
    </row>
    <row r="1032" spans="1:28">
      <c r="A1032" s="314" t="s">
        <v>3637</v>
      </c>
      <c r="B1032" s="480"/>
      <c r="C1032" s="441"/>
      <c r="D1032" s="449"/>
      <c r="E1032" s="438"/>
      <c r="F1032" s="437"/>
      <c r="G1032" s="439"/>
      <c r="H1032" s="437"/>
      <c r="I1032" s="437"/>
      <c r="J1032" s="261"/>
      <c r="K1032" s="1008"/>
      <c r="L1032" s="1008"/>
      <c r="M1032" s="1008"/>
      <c r="N1032" s="454"/>
      <c r="O1032" s="452"/>
      <c r="P1032" s="452"/>
      <c r="Q1032" s="453"/>
      <c r="R1032" s="441"/>
      <c r="S1032" s="441"/>
      <c r="T1032" s="441"/>
      <c r="U1032" s="439"/>
      <c r="V1032" s="441"/>
      <c r="W1032" s="439"/>
      <c r="X1032" s="439"/>
      <c r="Y1032" s="437"/>
      <c r="Z1032" s="452"/>
      <c r="AA1032" s="441"/>
      <c r="AB1032" s="441">
        <v>4253031430</v>
      </c>
    </row>
    <row r="1033" spans="1:28">
      <c r="A1033" s="314" t="s">
        <v>3638</v>
      </c>
      <c r="B1033" s="480"/>
      <c r="C1033" s="441"/>
      <c r="D1033" s="449"/>
      <c r="E1033" s="438"/>
      <c r="F1033" s="437"/>
      <c r="G1033" s="439"/>
      <c r="H1033" s="437"/>
      <c r="I1033" s="437"/>
      <c r="J1033" s="261"/>
      <c r="K1033" s="1008"/>
      <c r="L1033" s="1008"/>
      <c r="M1033" s="1008"/>
      <c r="N1033" s="454"/>
      <c r="O1033" s="452"/>
      <c r="P1033" s="452"/>
      <c r="Q1033" s="453"/>
      <c r="R1033" s="441"/>
      <c r="S1033" s="441"/>
      <c r="T1033" s="441"/>
      <c r="U1033" s="439"/>
      <c r="V1033" s="441"/>
      <c r="W1033" s="439"/>
      <c r="X1033" s="439"/>
      <c r="Y1033" s="437"/>
      <c r="Z1033" s="452"/>
      <c r="AA1033" s="441"/>
      <c r="AB1033" s="441">
        <v>4253031430</v>
      </c>
    </row>
    <row r="1034" spans="1:28">
      <c r="A1034" s="314" t="s">
        <v>3639</v>
      </c>
      <c r="B1034" s="480"/>
      <c r="C1034" s="441"/>
      <c r="D1034" s="449"/>
      <c r="E1034" s="438"/>
      <c r="F1034" s="437"/>
      <c r="G1034" s="439"/>
      <c r="H1034" s="437"/>
      <c r="I1034" s="437"/>
      <c r="J1034" s="261"/>
      <c r="K1034" s="1008"/>
      <c r="L1034" s="1008"/>
      <c r="M1034" s="1008"/>
      <c r="N1034" s="454"/>
      <c r="O1034" s="452"/>
      <c r="P1034" s="452"/>
      <c r="Q1034" s="453"/>
      <c r="R1034" s="441"/>
      <c r="S1034" s="441"/>
      <c r="T1034" s="441"/>
      <c r="U1034" s="439"/>
      <c r="V1034" s="441"/>
      <c r="W1034" s="439"/>
      <c r="X1034" s="439"/>
      <c r="Y1034" s="437"/>
      <c r="Z1034" s="452"/>
      <c r="AA1034" s="441"/>
      <c r="AB1034" s="441">
        <v>4253031430</v>
      </c>
    </row>
    <row r="1035" spans="1:28">
      <c r="A1035" s="314" t="s">
        <v>3640</v>
      </c>
      <c r="B1035" s="480"/>
      <c r="C1035" s="441"/>
      <c r="D1035" s="449"/>
      <c r="E1035" s="438"/>
      <c r="F1035" s="437"/>
      <c r="G1035" s="439"/>
      <c r="H1035" s="437"/>
      <c r="I1035" s="437"/>
      <c r="J1035" s="261"/>
      <c r="K1035" s="1008"/>
      <c r="L1035" s="1008"/>
      <c r="M1035" s="1008"/>
      <c r="N1035" s="454"/>
      <c r="O1035" s="452"/>
      <c r="P1035" s="452"/>
      <c r="Q1035" s="453"/>
      <c r="R1035" s="441"/>
      <c r="S1035" s="441"/>
      <c r="T1035" s="441"/>
      <c r="U1035" s="439"/>
      <c r="V1035" s="441"/>
      <c r="W1035" s="439"/>
      <c r="X1035" s="439"/>
      <c r="Y1035" s="437"/>
      <c r="Z1035" s="452"/>
      <c r="AA1035" s="441"/>
      <c r="AB1035" s="441">
        <v>4253031430</v>
      </c>
    </row>
    <row r="1036" spans="1:28">
      <c r="A1036" s="314" t="s">
        <v>3641</v>
      </c>
      <c r="B1036" s="480"/>
      <c r="C1036" s="441"/>
      <c r="D1036" s="449"/>
      <c r="E1036" s="438"/>
      <c r="F1036" s="437"/>
      <c r="G1036" s="439"/>
      <c r="H1036" s="437"/>
      <c r="I1036" s="437"/>
      <c r="J1036" s="261"/>
      <c r="K1036" s="1008"/>
      <c r="L1036" s="1008"/>
      <c r="M1036" s="1008"/>
      <c r="N1036" s="454"/>
      <c r="O1036" s="452"/>
      <c r="P1036" s="452"/>
      <c r="Q1036" s="453"/>
      <c r="R1036" s="441"/>
      <c r="S1036" s="441"/>
      <c r="T1036" s="441"/>
      <c r="U1036" s="439"/>
      <c r="V1036" s="441"/>
      <c r="W1036" s="439"/>
      <c r="X1036" s="439"/>
      <c r="Y1036" s="437"/>
      <c r="Z1036" s="452"/>
      <c r="AA1036" s="441"/>
      <c r="AB1036" s="441">
        <v>4253031430</v>
      </c>
    </row>
    <row r="1037" spans="1:28">
      <c r="A1037" s="314" t="s">
        <v>3642</v>
      </c>
      <c r="B1037" s="480"/>
      <c r="C1037" s="441"/>
      <c r="D1037" s="449"/>
      <c r="E1037" s="438"/>
      <c r="F1037" s="437"/>
      <c r="G1037" s="439"/>
      <c r="H1037" s="437"/>
      <c r="I1037" s="437"/>
      <c r="J1037" s="261"/>
      <c r="K1037" s="1008"/>
      <c r="L1037" s="1008"/>
      <c r="M1037" s="1008"/>
      <c r="N1037" s="454"/>
      <c r="O1037" s="452"/>
      <c r="P1037" s="452"/>
      <c r="Q1037" s="453"/>
      <c r="R1037" s="441"/>
      <c r="S1037" s="441"/>
      <c r="T1037" s="441"/>
      <c r="U1037" s="439"/>
      <c r="V1037" s="441"/>
      <c r="W1037" s="439"/>
      <c r="X1037" s="439"/>
      <c r="Y1037" s="437"/>
      <c r="Z1037" s="452"/>
      <c r="AA1037" s="441"/>
      <c r="AB1037" s="441">
        <v>4253031430</v>
      </c>
    </row>
    <row r="1038" spans="1:28">
      <c r="A1038" s="314" t="s">
        <v>3643</v>
      </c>
      <c r="B1038" s="480"/>
      <c r="C1038" s="441"/>
      <c r="D1038" s="449"/>
      <c r="E1038" s="438"/>
      <c r="F1038" s="437"/>
      <c r="G1038" s="439"/>
      <c r="H1038" s="437"/>
      <c r="I1038" s="437"/>
      <c r="J1038" s="261"/>
      <c r="K1038" s="1008"/>
      <c r="L1038" s="1008"/>
      <c r="M1038" s="1008"/>
      <c r="N1038" s="454"/>
      <c r="O1038" s="452"/>
      <c r="P1038" s="452"/>
      <c r="Q1038" s="453"/>
      <c r="R1038" s="441"/>
      <c r="S1038" s="441"/>
      <c r="T1038" s="441"/>
      <c r="U1038" s="439"/>
      <c r="V1038" s="441"/>
      <c r="W1038" s="439"/>
      <c r="X1038" s="439"/>
      <c r="Y1038" s="437"/>
      <c r="Z1038" s="452"/>
      <c r="AA1038" s="441"/>
      <c r="AB1038" s="441">
        <v>4253031430</v>
      </c>
    </row>
    <row r="1039" spans="1:28">
      <c r="A1039" s="314" t="s">
        <v>3644</v>
      </c>
      <c r="B1039" s="480"/>
      <c r="C1039" s="441"/>
      <c r="D1039" s="449"/>
      <c r="E1039" s="438"/>
      <c r="F1039" s="437"/>
      <c r="G1039" s="439"/>
      <c r="H1039" s="437"/>
      <c r="I1039" s="437"/>
      <c r="J1039" s="261"/>
      <c r="K1039" s="1008"/>
      <c r="L1039" s="1008"/>
      <c r="M1039" s="1008"/>
      <c r="N1039" s="454"/>
      <c r="O1039" s="452"/>
      <c r="P1039" s="452"/>
      <c r="Q1039" s="453"/>
      <c r="R1039" s="441"/>
      <c r="S1039" s="441"/>
      <c r="T1039" s="441"/>
      <c r="U1039" s="439"/>
      <c r="V1039" s="441"/>
      <c r="W1039" s="439"/>
      <c r="X1039" s="439"/>
      <c r="Y1039" s="437"/>
      <c r="Z1039" s="452"/>
      <c r="AA1039" s="441"/>
      <c r="AB1039" s="441">
        <v>4253031430</v>
      </c>
    </row>
    <row r="1040" spans="1:28">
      <c r="A1040" s="314" t="s">
        <v>3645</v>
      </c>
      <c r="B1040" s="480"/>
      <c r="C1040" s="441"/>
      <c r="D1040" s="449"/>
      <c r="E1040" s="438"/>
      <c r="F1040" s="437"/>
      <c r="G1040" s="439"/>
      <c r="H1040" s="437"/>
      <c r="I1040" s="437"/>
      <c r="J1040" s="261"/>
      <c r="K1040" s="1008"/>
      <c r="L1040" s="1008"/>
      <c r="M1040" s="1008"/>
      <c r="N1040" s="454"/>
      <c r="O1040" s="452"/>
      <c r="P1040" s="452"/>
      <c r="Q1040" s="453"/>
      <c r="R1040" s="441"/>
      <c r="S1040" s="441"/>
      <c r="T1040" s="441"/>
      <c r="U1040" s="439"/>
      <c r="V1040" s="441"/>
      <c r="W1040" s="439"/>
      <c r="X1040" s="439"/>
      <c r="Y1040" s="437"/>
      <c r="Z1040" s="452"/>
      <c r="AA1040" s="441"/>
      <c r="AB1040" s="441">
        <v>4253031430</v>
      </c>
    </row>
    <row r="1041" spans="1:28">
      <c r="A1041" s="314" t="s">
        <v>3646</v>
      </c>
      <c r="B1041" s="480"/>
      <c r="C1041" s="441"/>
      <c r="D1041" s="449"/>
      <c r="E1041" s="438"/>
      <c r="F1041" s="437"/>
      <c r="G1041" s="439"/>
      <c r="H1041" s="437"/>
      <c r="I1041" s="437"/>
      <c r="J1041" s="261"/>
      <c r="K1041" s="1008"/>
      <c r="L1041" s="1008"/>
      <c r="M1041" s="1008"/>
      <c r="N1041" s="454"/>
      <c r="O1041" s="452"/>
      <c r="P1041" s="452"/>
      <c r="Q1041" s="453"/>
      <c r="R1041" s="441"/>
      <c r="S1041" s="441"/>
      <c r="T1041" s="441"/>
      <c r="U1041" s="439"/>
      <c r="V1041" s="441"/>
      <c r="W1041" s="439"/>
      <c r="X1041" s="439"/>
      <c r="Y1041" s="437"/>
      <c r="Z1041" s="452"/>
      <c r="AA1041" s="441"/>
      <c r="AB1041" s="441">
        <v>4253031430</v>
      </c>
    </row>
    <row r="1042" spans="1:28">
      <c r="A1042" s="314" t="s">
        <v>3647</v>
      </c>
      <c r="B1042" s="480"/>
      <c r="C1042" s="441"/>
      <c r="D1042" s="449"/>
      <c r="E1042" s="438"/>
      <c r="F1042" s="437"/>
      <c r="G1042" s="439"/>
      <c r="H1042" s="437"/>
      <c r="I1042" s="437"/>
      <c r="J1042" s="261"/>
      <c r="K1042" s="1008"/>
      <c r="L1042" s="1008"/>
      <c r="M1042" s="1008"/>
      <c r="N1042" s="454"/>
      <c r="O1042" s="452"/>
      <c r="P1042" s="452"/>
      <c r="Q1042" s="453"/>
      <c r="R1042" s="441"/>
      <c r="S1042" s="441"/>
      <c r="T1042" s="441"/>
      <c r="U1042" s="439"/>
      <c r="V1042" s="441"/>
      <c r="W1042" s="439"/>
      <c r="X1042" s="439"/>
      <c r="Y1042" s="437"/>
      <c r="Z1042" s="452"/>
      <c r="AA1042" s="441"/>
      <c r="AB1042" s="441">
        <v>4253031430</v>
      </c>
    </row>
    <row r="1043" spans="1:28">
      <c r="A1043" s="314" t="s">
        <v>3648</v>
      </c>
      <c r="B1043" s="480"/>
      <c r="C1043" s="441"/>
      <c r="D1043" s="449"/>
      <c r="E1043" s="438"/>
      <c r="F1043" s="437"/>
      <c r="G1043" s="439"/>
      <c r="H1043" s="437"/>
      <c r="I1043" s="437"/>
      <c r="J1043" s="261"/>
      <c r="K1043" s="1008"/>
      <c r="L1043" s="1008"/>
      <c r="M1043" s="1008"/>
      <c r="N1043" s="454"/>
      <c r="O1043" s="452"/>
      <c r="P1043" s="452"/>
      <c r="Q1043" s="453"/>
      <c r="R1043" s="441"/>
      <c r="S1043" s="441"/>
      <c r="T1043" s="441"/>
      <c r="U1043" s="439"/>
      <c r="V1043" s="441"/>
      <c r="W1043" s="439"/>
      <c r="X1043" s="439"/>
      <c r="Y1043" s="437"/>
      <c r="Z1043" s="452"/>
      <c r="AA1043" s="441"/>
      <c r="AB1043" s="441">
        <v>4253031430</v>
      </c>
    </row>
    <row r="1044" spans="1:28">
      <c r="A1044" s="314" t="s">
        <v>3649</v>
      </c>
      <c r="B1044" s="480"/>
      <c r="C1044" s="441"/>
      <c r="D1044" s="449"/>
      <c r="E1044" s="438"/>
      <c r="F1044" s="437"/>
      <c r="G1044" s="439"/>
      <c r="H1044" s="437"/>
      <c r="I1044" s="437"/>
      <c r="J1044" s="261"/>
      <c r="K1044" s="1008"/>
      <c r="L1044" s="1008"/>
      <c r="M1044" s="1008"/>
      <c r="N1044" s="454"/>
      <c r="O1044" s="452"/>
      <c r="P1044" s="452"/>
      <c r="Q1044" s="453"/>
      <c r="R1044" s="441"/>
      <c r="S1044" s="441"/>
      <c r="T1044" s="441"/>
      <c r="U1044" s="439"/>
      <c r="V1044" s="441"/>
      <c r="W1044" s="439"/>
      <c r="X1044" s="439"/>
      <c r="Y1044" s="437"/>
      <c r="Z1044" s="452"/>
      <c r="AA1044" s="441"/>
      <c r="AB1044" s="441">
        <v>4253031430</v>
      </c>
    </row>
    <row r="1045" spans="1:28">
      <c r="A1045" s="314" t="s">
        <v>3650</v>
      </c>
      <c r="B1045" s="480"/>
      <c r="C1045" s="441"/>
      <c r="D1045" s="449"/>
      <c r="E1045" s="438"/>
      <c r="F1045" s="437"/>
      <c r="G1045" s="439"/>
      <c r="H1045" s="437"/>
      <c r="I1045" s="437"/>
      <c r="J1045" s="261"/>
      <c r="K1045" s="1008"/>
      <c r="L1045" s="1008"/>
      <c r="M1045" s="1008"/>
      <c r="N1045" s="454"/>
      <c r="O1045" s="452"/>
      <c r="P1045" s="452"/>
      <c r="Q1045" s="453"/>
      <c r="R1045" s="441"/>
      <c r="S1045" s="441"/>
      <c r="T1045" s="441"/>
      <c r="U1045" s="439"/>
      <c r="V1045" s="441"/>
      <c r="W1045" s="439"/>
      <c r="X1045" s="439"/>
      <c r="Y1045" s="437"/>
      <c r="Z1045" s="452"/>
      <c r="AA1045" s="441"/>
      <c r="AB1045" s="441">
        <v>4253031430</v>
      </c>
    </row>
    <row r="1046" spans="1:28">
      <c r="A1046" s="314" t="s">
        <v>3651</v>
      </c>
      <c r="B1046" s="480"/>
      <c r="C1046" s="441"/>
      <c r="D1046" s="449"/>
      <c r="E1046" s="438"/>
      <c r="F1046" s="437"/>
      <c r="G1046" s="439"/>
      <c r="H1046" s="437"/>
      <c r="I1046" s="437"/>
      <c r="J1046" s="261"/>
      <c r="K1046" s="1008"/>
      <c r="L1046" s="1008"/>
      <c r="M1046" s="1008"/>
      <c r="N1046" s="454"/>
      <c r="O1046" s="452"/>
      <c r="P1046" s="452"/>
      <c r="Q1046" s="453"/>
      <c r="R1046" s="441"/>
      <c r="S1046" s="441"/>
      <c r="T1046" s="441"/>
      <c r="U1046" s="439"/>
      <c r="V1046" s="441"/>
      <c r="W1046" s="439"/>
      <c r="X1046" s="439"/>
      <c r="Y1046" s="437"/>
      <c r="Z1046" s="452"/>
      <c r="AA1046" s="441"/>
      <c r="AB1046" s="441">
        <v>4253031430</v>
      </c>
    </row>
    <row r="1047" spans="1:28">
      <c r="A1047" s="314" t="s">
        <v>3652</v>
      </c>
      <c r="B1047" s="480"/>
      <c r="C1047" s="441"/>
      <c r="D1047" s="449"/>
      <c r="E1047" s="438"/>
      <c r="F1047" s="437"/>
      <c r="G1047" s="439"/>
      <c r="H1047" s="437"/>
      <c r="I1047" s="437"/>
      <c r="J1047" s="261"/>
      <c r="K1047" s="1008"/>
      <c r="L1047" s="1008"/>
      <c r="M1047" s="1008"/>
      <c r="N1047" s="454"/>
      <c r="O1047" s="452"/>
      <c r="P1047" s="452"/>
      <c r="Q1047" s="453"/>
      <c r="R1047" s="441"/>
      <c r="S1047" s="441"/>
      <c r="T1047" s="441"/>
      <c r="U1047" s="439"/>
      <c r="V1047" s="441"/>
      <c r="W1047" s="439"/>
      <c r="X1047" s="439"/>
      <c r="Y1047" s="437"/>
      <c r="Z1047" s="452"/>
      <c r="AA1047" s="441"/>
      <c r="AB1047" s="441">
        <v>4221017810</v>
      </c>
    </row>
    <row r="1048" spans="1:28">
      <c r="A1048" s="314" t="s">
        <v>3653</v>
      </c>
      <c r="B1048" s="480"/>
      <c r="C1048" s="441"/>
      <c r="D1048" s="449"/>
      <c r="E1048" s="438"/>
      <c r="F1048" s="437"/>
      <c r="G1048" s="439"/>
      <c r="H1048" s="437"/>
      <c r="I1048" s="437"/>
      <c r="J1048" s="261"/>
      <c r="K1048" s="1008"/>
      <c r="L1048" s="1008"/>
      <c r="M1048" s="1008"/>
      <c r="N1048" s="454"/>
      <c r="O1048" s="452"/>
      <c r="P1048" s="452"/>
      <c r="Q1048" s="453"/>
      <c r="R1048" s="441"/>
      <c r="S1048" s="441"/>
      <c r="T1048" s="441"/>
      <c r="U1048" s="439"/>
      <c r="V1048" s="441"/>
      <c r="W1048" s="439"/>
      <c r="X1048" s="439"/>
      <c r="Y1048" s="437"/>
      <c r="Z1048" s="452"/>
      <c r="AA1048" s="441"/>
      <c r="AB1048" s="441">
        <v>4221017810</v>
      </c>
    </row>
    <row r="1049" spans="1:28">
      <c r="A1049" s="314" t="s">
        <v>3654</v>
      </c>
      <c r="B1049" s="480"/>
      <c r="C1049" s="441"/>
      <c r="D1049" s="449"/>
      <c r="E1049" s="438"/>
      <c r="F1049" s="437"/>
      <c r="G1049" s="439"/>
      <c r="H1049" s="437"/>
      <c r="I1049" s="437"/>
      <c r="J1049" s="261"/>
      <c r="K1049" s="1008"/>
      <c r="L1049" s="1008"/>
      <c r="M1049" s="1008"/>
      <c r="N1049" s="454"/>
      <c r="O1049" s="452"/>
      <c r="P1049" s="452"/>
      <c r="Q1049" s="453"/>
      <c r="R1049" s="441"/>
      <c r="S1049" s="441"/>
      <c r="T1049" s="441"/>
      <c r="U1049" s="439"/>
      <c r="V1049" s="441"/>
      <c r="W1049" s="439"/>
      <c r="X1049" s="439"/>
      <c r="Y1049" s="437"/>
      <c r="Z1049" s="452"/>
      <c r="AA1049" s="441"/>
      <c r="AB1049" s="441">
        <v>4221017810</v>
      </c>
    </row>
    <row r="1050" spans="1:28">
      <c r="A1050" s="314" t="s">
        <v>3655</v>
      </c>
      <c r="B1050" s="480"/>
      <c r="C1050" s="441"/>
      <c r="D1050" s="449"/>
      <c r="E1050" s="438"/>
      <c r="F1050" s="437"/>
      <c r="G1050" s="439"/>
      <c r="H1050" s="437"/>
      <c r="I1050" s="437"/>
      <c r="J1050" s="261"/>
      <c r="K1050" s="1008"/>
      <c r="L1050" s="1008"/>
      <c r="M1050" s="1008"/>
      <c r="N1050" s="454"/>
      <c r="O1050" s="452"/>
      <c r="P1050" s="452"/>
      <c r="Q1050" s="453"/>
      <c r="R1050" s="441"/>
      <c r="S1050" s="441"/>
      <c r="T1050" s="441"/>
      <c r="U1050" s="439"/>
      <c r="V1050" s="441"/>
      <c r="W1050" s="439"/>
      <c r="X1050" s="439"/>
      <c r="Y1050" s="437"/>
      <c r="Z1050" s="452"/>
      <c r="AA1050" s="441"/>
      <c r="AB1050" s="441">
        <v>4221017810</v>
      </c>
    </row>
    <row r="1051" spans="1:28">
      <c r="A1051" s="314" t="s">
        <v>3656</v>
      </c>
      <c r="B1051" s="480"/>
      <c r="C1051" s="441"/>
      <c r="D1051" s="449"/>
      <c r="E1051" s="438"/>
      <c r="F1051" s="437"/>
      <c r="G1051" s="439"/>
      <c r="H1051" s="437"/>
      <c r="I1051" s="437"/>
      <c r="J1051" s="261"/>
      <c r="K1051" s="1008"/>
      <c r="L1051" s="1008"/>
      <c r="M1051" s="1008"/>
      <c r="N1051" s="454"/>
      <c r="O1051" s="452"/>
      <c r="P1051" s="452"/>
      <c r="Q1051" s="453"/>
      <c r="R1051" s="441"/>
      <c r="S1051" s="441"/>
      <c r="T1051" s="441"/>
      <c r="U1051" s="439"/>
      <c r="V1051" s="441"/>
      <c r="W1051" s="439"/>
      <c r="X1051" s="439"/>
      <c r="Y1051" s="437"/>
      <c r="Z1051" s="452"/>
      <c r="AA1051" s="441"/>
      <c r="AB1051" s="441">
        <v>4221017810</v>
      </c>
    </row>
    <row r="1052" spans="1:28">
      <c r="A1052" s="314" t="s">
        <v>3657</v>
      </c>
      <c r="B1052" s="480"/>
      <c r="C1052" s="441"/>
      <c r="D1052" s="449"/>
      <c r="E1052" s="438"/>
      <c r="F1052" s="437"/>
      <c r="G1052" s="439"/>
      <c r="H1052" s="437"/>
      <c r="I1052" s="437"/>
      <c r="J1052" s="261"/>
      <c r="K1052" s="1008"/>
      <c r="L1052" s="1008"/>
      <c r="M1052" s="1008"/>
      <c r="N1052" s="454"/>
      <c r="O1052" s="452"/>
      <c r="P1052" s="452"/>
      <c r="Q1052" s="453"/>
      <c r="R1052" s="441"/>
      <c r="S1052" s="441"/>
      <c r="T1052" s="441"/>
      <c r="U1052" s="439"/>
      <c r="V1052" s="441"/>
      <c r="W1052" s="439"/>
      <c r="X1052" s="439"/>
      <c r="Y1052" s="437"/>
      <c r="Z1052" s="452"/>
      <c r="AA1052" s="441"/>
      <c r="AB1052" s="441">
        <v>4221017810</v>
      </c>
    </row>
    <row r="1053" spans="1:28">
      <c r="A1053" s="314" t="s">
        <v>3658</v>
      </c>
      <c r="B1053" s="480"/>
      <c r="C1053" s="441"/>
      <c r="D1053" s="449"/>
      <c r="E1053" s="438"/>
      <c r="F1053" s="437"/>
      <c r="G1053" s="439"/>
      <c r="H1053" s="437"/>
      <c r="I1053" s="437"/>
      <c r="J1053" s="261"/>
      <c r="K1053" s="1008"/>
      <c r="L1053" s="1008"/>
      <c r="M1053" s="1008"/>
      <c r="N1053" s="454"/>
      <c r="O1053" s="452"/>
      <c r="P1053" s="452"/>
      <c r="Q1053" s="453"/>
      <c r="R1053" s="441"/>
      <c r="S1053" s="441"/>
      <c r="T1053" s="441"/>
      <c r="U1053" s="439"/>
      <c r="V1053" s="441"/>
      <c r="W1053" s="439"/>
      <c r="X1053" s="439"/>
      <c r="Y1053" s="437"/>
      <c r="Z1053" s="452"/>
      <c r="AA1053" s="441"/>
      <c r="AB1053" s="441">
        <v>4221017810</v>
      </c>
    </row>
    <row r="1054" spans="1:28">
      <c r="A1054" s="314" t="s">
        <v>3659</v>
      </c>
      <c r="B1054" s="480"/>
      <c r="C1054" s="441"/>
      <c r="D1054" s="449"/>
      <c r="E1054" s="438"/>
      <c r="F1054" s="437"/>
      <c r="G1054" s="439"/>
      <c r="H1054" s="437"/>
      <c r="I1054" s="437"/>
      <c r="J1054" s="261"/>
      <c r="K1054" s="1008"/>
      <c r="L1054" s="1008"/>
      <c r="M1054" s="1008"/>
      <c r="N1054" s="454"/>
      <c r="O1054" s="452"/>
      <c r="P1054" s="452"/>
      <c r="Q1054" s="453"/>
      <c r="R1054" s="441"/>
      <c r="S1054" s="441"/>
      <c r="T1054" s="441"/>
      <c r="U1054" s="439"/>
      <c r="V1054" s="441"/>
      <c r="W1054" s="439"/>
      <c r="X1054" s="439"/>
      <c r="Y1054" s="437"/>
      <c r="Z1054" s="452"/>
      <c r="AA1054" s="441"/>
      <c r="AB1054" s="441">
        <v>4221017810</v>
      </c>
    </row>
    <row r="1055" spans="1:28">
      <c r="A1055" s="314" t="s">
        <v>3660</v>
      </c>
      <c r="B1055" s="480"/>
      <c r="C1055" s="441"/>
      <c r="D1055" s="449"/>
      <c r="E1055" s="438"/>
      <c r="F1055" s="437"/>
      <c r="G1055" s="439"/>
      <c r="H1055" s="437"/>
      <c r="I1055" s="437"/>
      <c r="J1055" s="261"/>
      <c r="K1055" s="1008"/>
      <c r="L1055" s="1008"/>
      <c r="M1055" s="1008"/>
      <c r="N1055" s="454"/>
      <c r="O1055" s="452"/>
      <c r="P1055" s="452"/>
      <c r="Q1055" s="453"/>
      <c r="R1055" s="441"/>
      <c r="S1055" s="441"/>
      <c r="T1055" s="441"/>
      <c r="U1055" s="439"/>
      <c r="V1055" s="441"/>
      <c r="W1055" s="439"/>
      <c r="X1055" s="439"/>
      <c r="Y1055" s="437"/>
      <c r="Z1055" s="452"/>
      <c r="AA1055" s="441"/>
      <c r="AB1055" s="441">
        <v>4221017810</v>
      </c>
    </row>
    <row r="1056" spans="1:28">
      <c r="A1056" s="314" t="s">
        <v>3661</v>
      </c>
      <c r="B1056" s="480"/>
      <c r="C1056" s="441"/>
      <c r="D1056" s="449"/>
      <c r="E1056" s="438"/>
      <c r="F1056" s="437"/>
      <c r="G1056" s="439"/>
      <c r="H1056" s="437"/>
      <c r="I1056" s="437"/>
      <c r="J1056" s="261"/>
      <c r="K1056" s="1008"/>
      <c r="L1056" s="1008"/>
      <c r="M1056" s="1008"/>
      <c r="N1056" s="454"/>
      <c r="O1056" s="452"/>
      <c r="P1056" s="452"/>
      <c r="Q1056" s="453"/>
      <c r="R1056" s="441"/>
      <c r="S1056" s="441"/>
      <c r="T1056" s="441"/>
      <c r="U1056" s="439"/>
      <c r="V1056" s="441"/>
      <c r="W1056" s="439"/>
      <c r="X1056" s="439"/>
      <c r="Y1056" s="437"/>
      <c r="Z1056" s="452"/>
      <c r="AA1056" s="441"/>
      <c r="AB1056" s="441">
        <v>4221017810</v>
      </c>
    </row>
    <row r="1057" spans="1:28">
      <c r="A1057" s="314" t="s">
        <v>3662</v>
      </c>
      <c r="B1057" s="480"/>
      <c r="C1057" s="441"/>
      <c r="D1057" s="449"/>
      <c r="E1057" s="438"/>
      <c r="F1057" s="437"/>
      <c r="G1057" s="439"/>
      <c r="H1057" s="437"/>
      <c r="I1057" s="437"/>
      <c r="J1057" s="261"/>
      <c r="K1057" s="1008"/>
      <c r="L1057" s="1008"/>
      <c r="M1057" s="1008"/>
      <c r="N1057" s="454"/>
      <c r="O1057" s="452"/>
      <c r="P1057" s="452"/>
      <c r="Q1057" s="453"/>
      <c r="R1057" s="441"/>
      <c r="S1057" s="441"/>
      <c r="T1057" s="441"/>
      <c r="U1057" s="439"/>
      <c r="V1057" s="441"/>
      <c r="W1057" s="439"/>
      <c r="X1057" s="439"/>
      <c r="Y1057" s="437"/>
      <c r="Z1057" s="452"/>
      <c r="AA1057" s="441"/>
      <c r="AB1057" s="441">
        <v>4221017810</v>
      </c>
    </row>
    <row r="1058" spans="1:28">
      <c r="A1058" s="314" t="s">
        <v>3663</v>
      </c>
      <c r="B1058" s="480"/>
      <c r="C1058" s="441"/>
      <c r="D1058" s="449"/>
      <c r="E1058" s="438"/>
      <c r="F1058" s="437"/>
      <c r="G1058" s="439"/>
      <c r="H1058" s="437"/>
      <c r="I1058" s="437"/>
      <c r="J1058" s="261"/>
      <c r="K1058" s="1008"/>
      <c r="L1058" s="1008"/>
      <c r="M1058" s="1008"/>
      <c r="N1058" s="454"/>
      <c r="O1058" s="452"/>
      <c r="P1058" s="452"/>
      <c r="Q1058" s="453"/>
      <c r="R1058" s="441"/>
      <c r="S1058" s="441"/>
      <c r="T1058" s="441"/>
      <c r="U1058" s="439"/>
      <c r="V1058" s="441"/>
      <c r="W1058" s="439"/>
      <c r="X1058" s="439"/>
      <c r="Y1058" s="437"/>
      <c r="Z1058" s="452"/>
      <c r="AA1058" s="441"/>
      <c r="AB1058" s="441">
        <v>4221017810</v>
      </c>
    </row>
    <row r="1059" spans="1:28">
      <c r="A1059" s="314" t="s">
        <v>3664</v>
      </c>
      <c r="B1059" s="480"/>
      <c r="C1059" s="441"/>
      <c r="D1059" s="449"/>
      <c r="E1059" s="438"/>
      <c r="F1059" s="437"/>
      <c r="G1059" s="439"/>
      <c r="H1059" s="437"/>
      <c r="I1059" s="437"/>
      <c r="J1059" s="261"/>
      <c r="K1059" s="1008"/>
      <c r="L1059" s="1008"/>
      <c r="M1059" s="1008"/>
      <c r="N1059" s="454"/>
      <c r="O1059" s="452"/>
      <c r="P1059" s="452"/>
      <c r="Q1059" s="453"/>
      <c r="R1059" s="441"/>
      <c r="S1059" s="441"/>
      <c r="T1059" s="441"/>
      <c r="U1059" s="439"/>
      <c r="V1059" s="441"/>
      <c r="W1059" s="439"/>
      <c r="X1059" s="439"/>
      <c r="Y1059" s="437"/>
      <c r="Z1059" s="452"/>
      <c r="AA1059" s="441"/>
      <c r="AB1059" s="441">
        <v>4221017810</v>
      </c>
    </row>
    <row r="1060" spans="1:28">
      <c r="A1060" s="314" t="s">
        <v>3665</v>
      </c>
      <c r="B1060" s="480"/>
      <c r="C1060" s="441"/>
      <c r="D1060" s="449"/>
      <c r="E1060" s="438"/>
      <c r="F1060" s="437"/>
      <c r="G1060" s="439"/>
      <c r="H1060" s="437"/>
      <c r="I1060" s="437"/>
      <c r="J1060" s="261"/>
      <c r="K1060" s="1008"/>
      <c r="L1060" s="1008"/>
      <c r="M1060" s="1008"/>
      <c r="N1060" s="454"/>
      <c r="O1060" s="452"/>
      <c r="P1060" s="452"/>
      <c r="Q1060" s="453"/>
      <c r="R1060" s="441"/>
      <c r="S1060" s="441"/>
      <c r="T1060" s="441"/>
      <c r="U1060" s="439"/>
      <c r="V1060" s="441"/>
      <c r="W1060" s="439"/>
      <c r="X1060" s="439"/>
      <c r="Y1060" s="437"/>
      <c r="Z1060" s="452"/>
      <c r="AA1060" s="441"/>
      <c r="AB1060" s="441">
        <v>4221017810</v>
      </c>
    </row>
    <row r="1061" spans="1:28">
      <c r="A1061" s="314" t="s">
        <v>3666</v>
      </c>
      <c r="B1061" s="480"/>
      <c r="C1061" s="441"/>
      <c r="D1061" s="449"/>
      <c r="E1061" s="438"/>
      <c r="F1061" s="437"/>
      <c r="G1061" s="439"/>
      <c r="H1061" s="437"/>
      <c r="I1061" s="437"/>
      <c r="J1061" s="261"/>
      <c r="K1061" s="1008"/>
      <c r="L1061" s="1008"/>
      <c r="M1061" s="1008"/>
      <c r="N1061" s="454"/>
      <c r="O1061" s="452"/>
      <c r="P1061" s="452"/>
      <c r="Q1061" s="453"/>
      <c r="R1061" s="441"/>
      <c r="S1061" s="441"/>
      <c r="T1061" s="441"/>
      <c r="U1061" s="439"/>
      <c r="V1061" s="441"/>
      <c r="W1061" s="439"/>
      <c r="X1061" s="439"/>
      <c r="Y1061" s="437"/>
      <c r="Z1061" s="452"/>
      <c r="AA1061" s="441"/>
      <c r="AB1061" s="441">
        <v>4221017810</v>
      </c>
    </row>
    <row r="1062" spans="1:28">
      <c r="A1062" s="314" t="s">
        <v>3667</v>
      </c>
      <c r="B1062" s="480"/>
      <c r="C1062" s="441"/>
      <c r="D1062" s="449"/>
      <c r="E1062" s="438"/>
      <c r="F1062" s="437"/>
      <c r="G1062" s="439"/>
      <c r="H1062" s="437"/>
      <c r="I1062" s="437"/>
      <c r="J1062" s="261"/>
      <c r="K1062" s="1008"/>
      <c r="L1062" s="1008"/>
      <c r="M1062" s="1008"/>
      <c r="N1062" s="454"/>
      <c r="O1062" s="452"/>
      <c r="P1062" s="452"/>
      <c r="Q1062" s="453"/>
      <c r="R1062" s="441"/>
      <c r="S1062" s="441"/>
      <c r="T1062" s="441"/>
      <c r="U1062" s="439"/>
      <c r="V1062" s="441"/>
      <c r="W1062" s="439"/>
      <c r="X1062" s="439"/>
      <c r="Y1062" s="437"/>
      <c r="Z1062" s="452"/>
      <c r="AA1062" s="441"/>
      <c r="AB1062" s="441">
        <v>4221017810</v>
      </c>
    </row>
    <row r="1063" spans="1:28">
      <c r="A1063" s="314" t="s">
        <v>3668</v>
      </c>
      <c r="B1063" s="480"/>
      <c r="C1063" s="441"/>
      <c r="D1063" s="449"/>
      <c r="E1063" s="438"/>
      <c r="F1063" s="437"/>
      <c r="G1063" s="439"/>
      <c r="H1063" s="437"/>
      <c r="I1063" s="437"/>
      <c r="J1063" s="261"/>
      <c r="K1063" s="1008"/>
      <c r="L1063" s="1008"/>
      <c r="M1063" s="1008"/>
      <c r="N1063" s="454"/>
      <c r="O1063" s="452"/>
      <c r="P1063" s="452"/>
      <c r="Q1063" s="453"/>
      <c r="R1063" s="441"/>
      <c r="S1063" s="441"/>
      <c r="T1063" s="441"/>
      <c r="U1063" s="439"/>
      <c r="V1063" s="441"/>
      <c r="W1063" s="439"/>
      <c r="X1063" s="439"/>
      <c r="Y1063" s="437"/>
      <c r="Z1063" s="452"/>
      <c r="AA1063" s="441"/>
      <c r="AB1063" s="441">
        <v>4221017810</v>
      </c>
    </row>
    <row r="1064" spans="1:28">
      <c r="A1064" s="314" t="s">
        <v>3669</v>
      </c>
      <c r="B1064" s="480"/>
      <c r="C1064" s="441"/>
      <c r="D1064" s="449"/>
      <c r="E1064" s="438"/>
      <c r="F1064" s="437"/>
      <c r="G1064" s="439"/>
      <c r="H1064" s="437"/>
      <c r="I1064" s="437"/>
      <c r="J1064" s="261"/>
      <c r="K1064" s="1008"/>
      <c r="L1064" s="1008"/>
      <c r="M1064" s="1008"/>
      <c r="N1064" s="454"/>
      <c r="O1064" s="452"/>
      <c r="P1064" s="452"/>
      <c r="Q1064" s="453"/>
      <c r="R1064" s="441"/>
      <c r="S1064" s="441"/>
      <c r="T1064" s="441"/>
      <c r="U1064" s="439"/>
      <c r="V1064" s="441"/>
      <c r="W1064" s="439"/>
      <c r="X1064" s="439"/>
      <c r="Y1064" s="437"/>
      <c r="Z1064" s="452"/>
      <c r="AA1064" s="441"/>
      <c r="AB1064" s="441">
        <v>4221017810</v>
      </c>
    </row>
    <row r="1065" spans="1:28">
      <c r="A1065" s="314" t="s">
        <v>3670</v>
      </c>
      <c r="B1065" s="480"/>
      <c r="C1065" s="441"/>
      <c r="D1065" s="449"/>
      <c r="E1065" s="438"/>
      <c r="F1065" s="437"/>
      <c r="G1065" s="439"/>
      <c r="H1065" s="437"/>
      <c r="I1065" s="437"/>
      <c r="J1065" s="261"/>
      <c r="K1065" s="1008"/>
      <c r="L1065" s="1008"/>
      <c r="M1065" s="1008"/>
      <c r="N1065" s="454"/>
      <c r="O1065" s="452"/>
      <c r="P1065" s="452"/>
      <c r="Q1065" s="453"/>
      <c r="R1065" s="441"/>
      <c r="S1065" s="441"/>
      <c r="T1065" s="441"/>
      <c r="U1065" s="439"/>
      <c r="V1065" s="441"/>
      <c r="W1065" s="439"/>
      <c r="X1065" s="439"/>
      <c r="Y1065" s="437"/>
      <c r="Z1065" s="452"/>
      <c r="AA1065" s="441"/>
      <c r="AB1065" s="441">
        <v>4221017810</v>
      </c>
    </row>
    <row r="1066" spans="1:28">
      <c r="A1066" s="314" t="s">
        <v>3671</v>
      </c>
      <c r="B1066" s="480"/>
      <c r="C1066" s="441"/>
      <c r="D1066" s="449"/>
      <c r="E1066" s="438"/>
      <c r="F1066" s="437"/>
      <c r="G1066" s="439"/>
      <c r="H1066" s="437"/>
      <c r="I1066" s="437"/>
      <c r="J1066" s="261"/>
      <c r="K1066" s="1008"/>
      <c r="L1066" s="1008"/>
      <c r="M1066" s="1008"/>
      <c r="N1066" s="454"/>
      <c r="O1066" s="452"/>
      <c r="P1066" s="452"/>
      <c r="Q1066" s="453"/>
      <c r="R1066" s="441"/>
      <c r="S1066" s="441"/>
      <c r="T1066" s="441"/>
      <c r="U1066" s="439"/>
      <c r="V1066" s="441"/>
      <c r="W1066" s="439"/>
      <c r="X1066" s="439"/>
      <c r="Y1066" s="437"/>
      <c r="Z1066" s="452"/>
      <c r="AA1066" s="441"/>
      <c r="AB1066" s="441">
        <v>4221017810</v>
      </c>
    </row>
    <row r="1067" spans="1:28">
      <c r="A1067" s="314" t="s">
        <v>3672</v>
      </c>
      <c r="B1067" s="480"/>
      <c r="C1067" s="441"/>
      <c r="D1067" s="449"/>
      <c r="E1067" s="438"/>
      <c r="F1067" s="437"/>
      <c r="G1067" s="439"/>
      <c r="H1067" s="437"/>
      <c r="I1067" s="437"/>
      <c r="J1067" s="261"/>
      <c r="K1067" s="1008"/>
      <c r="L1067" s="1008"/>
      <c r="M1067" s="1008"/>
      <c r="N1067" s="454"/>
      <c r="O1067" s="452"/>
      <c r="P1067" s="452"/>
      <c r="Q1067" s="453"/>
      <c r="R1067" s="441"/>
      <c r="S1067" s="441"/>
      <c r="T1067" s="441"/>
      <c r="U1067" s="439"/>
      <c r="V1067" s="441"/>
      <c r="W1067" s="439"/>
      <c r="X1067" s="439"/>
      <c r="Y1067" s="437"/>
      <c r="Z1067" s="452"/>
      <c r="AA1067" s="441"/>
      <c r="AB1067" s="441">
        <v>4221017810</v>
      </c>
    </row>
    <row r="1068" spans="1:28">
      <c r="A1068" s="314" t="s">
        <v>3673</v>
      </c>
      <c r="B1068" s="480"/>
      <c r="C1068" s="441"/>
      <c r="D1068" s="449"/>
      <c r="E1068" s="438"/>
      <c r="F1068" s="437"/>
      <c r="G1068" s="439"/>
      <c r="H1068" s="437"/>
      <c r="I1068" s="437"/>
      <c r="J1068" s="261"/>
      <c r="K1068" s="1008"/>
      <c r="L1068" s="1008"/>
      <c r="M1068" s="1008"/>
      <c r="N1068" s="454"/>
      <c r="O1068" s="452"/>
      <c r="P1068" s="452"/>
      <c r="Q1068" s="453"/>
      <c r="R1068" s="441"/>
      <c r="S1068" s="441"/>
      <c r="T1068" s="441"/>
      <c r="U1068" s="439"/>
      <c r="V1068" s="441"/>
      <c r="W1068" s="439"/>
      <c r="X1068" s="439"/>
      <c r="Y1068" s="437"/>
      <c r="Z1068" s="452"/>
      <c r="AA1068" s="441"/>
      <c r="AB1068" s="441">
        <v>4221017810</v>
      </c>
    </row>
    <row r="1069" spans="1:28">
      <c r="A1069" s="314" t="s">
        <v>3674</v>
      </c>
      <c r="B1069" s="480"/>
      <c r="C1069" s="441"/>
      <c r="D1069" s="449"/>
      <c r="E1069" s="438"/>
      <c r="F1069" s="437"/>
      <c r="G1069" s="439"/>
      <c r="H1069" s="437"/>
      <c r="I1069" s="437"/>
      <c r="J1069" s="261"/>
      <c r="K1069" s="1008"/>
      <c r="L1069" s="1008"/>
      <c r="M1069" s="1008"/>
      <c r="N1069" s="454"/>
      <c r="O1069" s="452"/>
      <c r="P1069" s="452"/>
      <c r="Q1069" s="453"/>
      <c r="R1069" s="441"/>
      <c r="S1069" s="441"/>
      <c r="T1069" s="441"/>
      <c r="U1069" s="439"/>
      <c r="V1069" s="441"/>
      <c r="W1069" s="439"/>
      <c r="X1069" s="439"/>
      <c r="Y1069" s="437"/>
      <c r="Z1069" s="452"/>
      <c r="AA1069" s="441"/>
      <c r="AB1069" s="441">
        <v>4221017810</v>
      </c>
    </row>
    <row r="1070" spans="1:28">
      <c r="A1070" s="314" t="s">
        <v>3675</v>
      </c>
      <c r="B1070" s="480"/>
      <c r="C1070" s="441"/>
      <c r="D1070" s="449"/>
      <c r="E1070" s="438"/>
      <c r="F1070" s="437"/>
      <c r="G1070" s="439"/>
      <c r="H1070" s="437"/>
      <c r="I1070" s="437"/>
      <c r="J1070" s="261"/>
      <c r="K1070" s="1008"/>
      <c r="L1070" s="1008"/>
      <c r="M1070" s="1008"/>
      <c r="N1070" s="454"/>
      <c r="O1070" s="452"/>
      <c r="P1070" s="452"/>
      <c r="Q1070" s="453"/>
      <c r="R1070" s="441"/>
      <c r="S1070" s="441"/>
      <c r="T1070" s="441"/>
      <c r="U1070" s="439"/>
      <c r="V1070" s="441"/>
      <c r="W1070" s="439"/>
      <c r="X1070" s="439"/>
      <c r="Y1070" s="437"/>
      <c r="Z1070" s="452"/>
      <c r="AA1070" s="441"/>
      <c r="AB1070" s="441">
        <v>4221017810</v>
      </c>
    </row>
    <row r="1071" spans="1:28">
      <c r="A1071" s="314" t="s">
        <v>3676</v>
      </c>
      <c r="B1071" s="480"/>
      <c r="C1071" s="441"/>
      <c r="D1071" s="449"/>
      <c r="E1071" s="438"/>
      <c r="F1071" s="437"/>
      <c r="G1071" s="439"/>
      <c r="H1071" s="437"/>
      <c r="I1071" s="437"/>
      <c r="J1071" s="261"/>
      <c r="K1071" s="1008"/>
      <c r="L1071" s="1008"/>
      <c r="M1071" s="1008"/>
      <c r="N1071" s="454"/>
      <c r="O1071" s="452"/>
      <c r="P1071" s="452"/>
      <c r="Q1071" s="453"/>
      <c r="R1071" s="441"/>
      <c r="S1071" s="441"/>
      <c r="T1071" s="441"/>
      <c r="U1071" s="439"/>
      <c r="V1071" s="441"/>
      <c r="W1071" s="439"/>
      <c r="X1071" s="439"/>
      <c r="Y1071" s="437"/>
      <c r="Z1071" s="452"/>
      <c r="AA1071" s="441"/>
      <c r="AB1071" s="441">
        <v>4221017810</v>
      </c>
    </row>
    <row r="1072" spans="1:28">
      <c r="A1072" s="314" t="s">
        <v>3677</v>
      </c>
      <c r="B1072" s="480"/>
      <c r="C1072" s="441"/>
      <c r="D1072" s="449"/>
      <c r="E1072" s="438"/>
      <c r="F1072" s="437"/>
      <c r="G1072" s="439"/>
      <c r="H1072" s="437"/>
      <c r="I1072" s="437"/>
      <c r="J1072" s="261"/>
      <c r="K1072" s="1008"/>
      <c r="L1072" s="1008"/>
      <c r="M1072" s="1008"/>
      <c r="N1072" s="454"/>
      <c r="O1072" s="452"/>
      <c r="P1072" s="452"/>
      <c r="Q1072" s="453"/>
      <c r="R1072" s="441"/>
      <c r="S1072" s="441"/>
      <c r="T1072" s="441"/>
      <c r="U1072" s="439"/>
      <c r="V1072" s="441"/>
      <c r="W1072" s="439"/>
      <c r="X1072" s="439"/>
      <c r="Y1072" s="437"/>
      <c r="Z1072" s="452"/>
      <c r="AA1072" s="441"/>
      <c r="AB1072" s="441">
        <v>4221017810</v>
      </c>
    </row>
    <row r="1073" spans="1:28">
      <c r="A1073" s="314" t="s">
        <v>3678</v>
      </c>
      <c r="B1073" s="480"/>
      <c r="C1073" s="441"/>
      <c r="D1073" s="449"/>
      <c r="E1073" s="438"/>
      <c r="F1073" s="437"/>
      <c r="G1073" s="439"/>
      <c r="H1073" s="437"/>
      <c r="I1073" s="437"/>
      <c r="J1073" s="261"/>
      <c r="K1073" s="1008"/>
      <c r="L1073" s="1008"/>
      <c r="M1073" s="1008"/>
      <c r="N1073" s="454"/>
      <c r="O1073" s="452"/>
      <c r="P1073" s="452"/>
      <c r="Q1073" s="453"/>
      <c r="R1073" s="441"/>
      <c r="S1073" s="441"/>
      <c r="T1073" s="441"/>
      <c r="U1073" s="439"/>
      <c r="V1073" s="441"/>
      <c r="W1073" s="439"/>
      <c r="X1073" s="439"/>
      <c r="Y1073" s="437"/>
      <c r="Z1073" s="452"/>
      <c r="AA1073" s="441"/>
      <c r="AB1073" s="441">
        <v>4221017810</v>
      </c>
    </row>
    <row r="1074" spans="1:28">
      <c r="A1074" s="314" t="s">
        <v>3679</v>
      </c>
      <c r="B1074" s="480"/>
      <c r="C1074" s="441"/>
      <c r="D1074" s="449"/>
      <c r="E1074" s="438"/>
      <c r="F1074" s="437"/>
      <c r="G1074" s="439"/>
      <c r="H1074" s="437"/>
      <c r="I1074" s="437"/>
      <c r="J1074" s="261"/>
      <c r="K1074" s="1008"/>
      <c r="L1074" s="1008"/>
      <c r="M1074" s="1008"/>
      <c r="N1074" s="454"/>
      <c r="O1074" s="452"/>
      <c r="P1074" s="452"/>
      <c r="Q1074" s="453"/>
      <c r="R1074" s="441"/>
      <c r="S1074" s="441"/>
      <c r="T1074" s="441"/>
      <c r="U1074" s="439"/>
      <c r="V1074" s="441"/>
      <c r="W1074" s="439"/>
      <c r="X1074" s="439"/>
      <c r="Y1074" s="437"/>
      <c r="Z1074" s="452"/>
      <c r="AA1074" s="441"/>
      <c r="AB1074" s="441">
        <v>4221017810</v>
      </c>
    </row>
    <row r="1075" spans="1:28">
      <c r="A1075" s="314" t="s">
        <v>3680</v>
      </c>
      <c r="B1075" s="480"/>
      <c r="C1075" s="441"/>
      <c r="D1075" s="449"/>
      <c r="E1075" s="438"/>
      <c r="F1075" s="437"/>
      <c r="G1075" s="439"/>
      <c r="H1075" s="437"/>
      <c r="I1075" s="437"/>
      <c r="J1075" s="261"/>
      <c r="K1075" s="1008"/>
      <c r="L1075" s="1008"/>
      <c r="M1075" s="1008"/>
      <c r="N1075" s="454"/>
      <c r="O1075" s="452"/>
      <c r="P1075" s="452"/>
      <c r="Q1075" s="453"/>
      <c r="R1075" s="441"/>
      <c r="S1075" s="441"/>
      <c r="T1075" s="441"/>
      <c r="U1075" s="439"/>
      <c r="V1075" s="441"/>
      <c r="W1075" s="439"/>
      <c r="X1075" s="439"/>
      <c r="Y1075" s="437"/>
      <c r="Z1075" s="452"/>
      <c r="AA1075" s="441"/>
      <c r="AB1075" s="441">
        <v>4221017810</v>
      </c>
    </row>
    <row r="1076" spans="1:28">
      <c r="A1076" s="314" t="s">
        <v>3681</v>
      </c>
      <c r="B1076" s="480"/>
      <c r="C1076" s="441"/>
      <c r="D1076" s="449"/>
      <c r="E1076" s="438"/>
      <c r="F1076" s="437"/>
      <c r="G1076" s="439"/>
      <c r="H1076" s="437"/>
      <c r="I1076" s="437"/>
      <c r="J1076" s="261"/>
      <c r="K1076" s="1008"/>
      <c r="L1076" s="1008"/>
      <c r="M1076" s="1008"/>
      <c r="N1076" s="454"/>
      <c r="O1076" s="452"/>
      <c r="P1076" s="452"/>
      <c r="Q1076" s="453"/>
      <c r="R1076" s="441"/>
      <c r="S1076" s="441"/>
      <c r="T1076" s="441"/>
      <c r="U1076" s="439"/>
      <c r="V1076" s="441"/>
      <c r="W1076" s="439"/>
      <c r="X1076" s="439"/>
      <c r="Y1076" s="437"/>
      <c r="Z1076" s="452"/>
      <c r="AA1076" s="441"/>
      <c r="AB1076" s="441">
        <v>4221017810</v>
      </c>
    </row>
    <row r="1077" spans="1:28">
      <c r="A1077" s="314" t="s">
        <v>3682</v>
      </c>
      <c r="B1077" s="480"/>
      <c r="C1077" s="441"/>
      <c r="D1077" s="449"/>
      <c r="E1077" s="438"/>
      <c r="F1077" s="437"/>
      <c r="G1077" s="439"/>
      <c r="H1077" s="437"/>
      <c r="I1077" s="437"/>
      <c r="J1077" s="261"/>
      <c r="K1077" s="1008"/>
      <c r="L1077" s="1008"/>
      <c r="M1077" s="1008"/>
      <c r="N1077" s="454"/>
      <c r="O1077" s="452"/>
      <c r="P1077" s="452"/>
      <c r="Q1077" s="453"/>
      <c r="R1077" s="441"/>
      <c r="S1077" s="441"/>
      <c r="T1077" s="441"/>
      <c r="U1077" s="439"/>
      <c r="V1077" s="441"/>
      <c r="W1077" s="439"/>
      <c r="X1077" s="439"/>
      <c r="Y1077" s="437"/>
      <c r="Z1077" s="452"/>
      <c r="AA1077" s="441"/>
      <c r="AB1077" s="441">
        <v>4221017810</v>
      </c>
    </row>
    <row r="1078" spans="1:28">
      <c r="A1078" s="314" t="s">
        <v>3683</v>
      </c>
      <c r="B1078" s="482"/>
      <c r="C1078" s="448"/>
      <c r="D1078" s="449"/>
      <c r="E1078" s="438"/>
      <c r="F1078" s="437"/>
      <c r="G1078" s="437"/>
      <c r="H1078" s="437"/>
      <c r="I1078" s="437"/>
      <c r="J1078" s="261"/>
      <c r="K1078" s="1007"/>
      <c r="L1078" s="1008"/>
      <c r="M1078" s="1008"/>
      <c r="N1078" s="454"/>
      <c r="O1078" s="452"/>
      <c r="P1078" s="452"/>
      <c r="Q1078" s="453"/>
      <c r="R1078" s="441"/>
      <c r="S1078" s="441"/>
      <c r="T1078" s="441"/>
      <c r="U1078" s="439"/>
      <c r="V1078" s="441"/>
      <c r="W1078" s="439"/>
      <c r="X1078" s="439"/>
      <c r="Y1078" s="437"/>
      <c r="Z1078" s="452"/>
      <c r="AA1078" s="441"/>
      <c r="AB1078" s="441">
        <v>4253027988</v>
      </c>
    </row>
    <row r="1079" spans="1:28">
      <c r="A1079" s="314" t="s">
        <v>3684</v>
      </c>
      <c r="B1079" s="479"/>
      <c r="C1079" s="448"/>
      <c r="D1079" s="449"/>
      <c r="E1079" s="438"/>
      <c r="F1079" s="437"/>
      <c r="G1079" s="437"/>
      <c r="H1079" s="437"/>
      <c r="I1079" s="437"/>
      <c r="J1079" s="261"/>
      <c r="K1079" s="1007"/>
      <c r="L1079" s="1008"/>
      <c r="M1079" s="1008"/>
      <c r="N1079" s="454"/>
      <c r="O1079" s="452"/>
      <c r="P1079" s="452"/>
      <c r="Q1079" s="453"/>
      <c r="R1079" s="441"/>
      <c r="S1079" s="441"/>
      <c r="T1079" s="441"/>
      <c r="U1079" s="439"/>
      <c r="V1079" s="441"/>
      <c r="W1079" s="439"/>
      <c r="X1079" s="439"/>
      <c r="Y1079" s="437"/>
      <c r="Z1079" s="452"/>
      <c r="AA1079" s="441"/>
      <c r="AB1079" s="441">
        <v>4253027988</v>
      </c>
    </row>
    <row r="1080" spans="1:28">
      <c r="A1080" s="314" t="s">
        <v>3685</v>
      </c>
      <c r="B1080" s="482"/>
      <c r="C1080" s="448"/>
      <c r="D1080" s="449"/>
      <c r="E1080" s="438"/>
      <c r="F1080" s="437"/>
      <c r="G1080" s="437"/>
      <c r="H1080" s="437"/>
      <c r="I1080" s="437"/>
      <c r="J1080" s="261"/>
      <c r="K1080" s="1007"/>
      <c r="L1080" s="1008"/>
      <c r="M1080" s="1008"/>
      <c r="N1080" s="454"/>
      <c r="O1080" s="452"/>
      <c r="P1080" s="452"/>
      <c r="Q1080" s="453"/>
      <c r="R1080" s="441"/>
      <c r="S1080" s="441"/>
      <c r="T1080" s="441"/>
      <c r="U1080" s="439"/>
      <c r="V1080" s="441"/>
      <c r="W1080" s="439"/>
      <c r="X1080" s="439"/>
      <c r="Y1080" s="437"/>
      <c r="Z1080" s="452"/>
      <c r="AA1080" s="441"/>
      <c r="AB1080" s="441">
        <v>4253027988</v>
      </c>
    </row>
    <row r="1081" spans="1:28">
      <c r="A1081" s="314" t="s">
        <v>3686</v>
      </c>
      <c r="B1081" s="483"/>
      <c r="C1081" s="437"/>
      <c r="D1081" s="449"/>
      <c r="E1081" s="438"/>
      <c r="F1081" s="437"/>
      <c r="G1081" s="437"/>
      <c r="H1081" s="437"/>
      <c r="I1081" s="437"/>
      <c r="J1081" s="261"/>
      <c r="K1081" s="1007"/>
      <c r="L1081" s="1008"/>
      <c r="M1081" s="1008"/>
      <c r="N1081" s="454"/>
      <c r="O1081" s="452"/>
      <c r="P1081" s="452"/>
      <c r="Q1081" s="453"/>
      <c r="R1081" s="441"/>
      <c r="S1081" s="441"/>
      <c r="T1081" s="441"/>
      <c r="U1081" s="439"/>
      <c r="V1081" s="441"/>
      <c r="W1081" s="439"/>
      <c r="X1081" s="439"/>
      <c r="Y1081" s="437"/>
      <c r="Z1081" s="452"/>
      <c r="AA1081" s="441"/>
      <c r="AB1081" s="441">
        <v>4253027988</v>
      </c>
    </row>
    <row r="1082" spans="1:28">
      <c r="A1082" s="314" t="s">
        <v>3687</v>
      </c>
      <c r="B1082" s="480"/>
      <c r="C1082" s="441"/>
      <c r="D1082" s="449"/>
      <c r="E1082" s="438"/>
      <c r="F1082" s="437"/>
      <c r="G1082" s="437"/>
      <c r="H1082" s="437"/>
      <c r="I1082" s="437"/>
      <c r="J1082" s="261"/>
      <c r="K1082" s="1007"/>
      <c r="L1082" s="1008"/>
      <c r="M1082" s="1008"/>
      <c r="N1082" s="454"/>
      <c r="O1082" s="452"/>
      <c r="P1082" s="452"/>
      <c r="Q1082" s="453"/>
      <c r="R1082" s="441"/>
      <c r="S1082" s="441"/>
      <c r="T1082" s="441"/>
      <c r="U1082" s="439"/>
      <c r="V1082" s="441"/>
      <c r="W1082" s="439"/>
      <c r="X1082" s="439"/>
      <c r="Y1082" s="437"/>
      <c r="Z1082" s="452"/>
      <c r="AA1082" s="441"/>
      <c r="AB1082" s="441">
        <v>4253027988</v>
      </c>
    </row>
    <row r="1083" spans="1:28">
      <c r="A1083" s="314" t="s">
        <v>3688</v>
      </c>
      <c r="B1083" s="480"/>
      <c r="C1083" s="441"/>
      <c r="D1083" s="449"/>
      <c r="E1083" s="438"/>
      <c r="F1083" s="437"/>
      <c r="G1083" s="437"/>
      <c r="H1083" s="437"/>
      <c r="I1083" s="437"/>
      <c r="J1083" s="261"/>
      <c r="K1083" s="1007"/>
      <c r="L1083" s="1008"/>
      <c r="M1083" s="1008"/>
      <c r="N1083" s="454"/>
      <c r="O1083" s="452"/>
      <c r="P1083" s="452"/>
      <c r="Q1083" s="453"/>
      <c r="R1083" s="441"/>
      <c r="S1083" s="441"/>
      <c r="T1083" s="441"/>
      <c r="U1083" s="439"/>
      <c r="V1083" s="441"/>
      <c r="W1083" s="439"/>
      <c r="X1083" s="439"/>
      <c r="Y1083" s="437"/>
      <c r="Z1083" s="452"/>
      <c r="AA1083" s="441"/>
      <c r="AB1083" s="441">
        <v>4253027988</v>
      </c>
    </row>
    <row r="1084" spans="1:28">
      <c r="A1084" s="314" t="s">
        <v>3689</v>
      </c>
      <c r="B1084" s="480"/>
      <c r="C1084" s="441"/>
      <c r="D1084" s="449"/>
      <c r="E1084" s="438"/>
      <c r="F1084" s="437"/>
      <c r="G1084" s="437"/>
      <c r="H1084" s="437"/>
      <c r="I1084" s="437"/>
      <c r="J1084" s="261"/>
      <c r="K1084" s="1007"/>
      <c r="L1084" s="1008"/>
      <c r="M1084" s="1008"/>
      <c r="N1084" s="454"/>
      <c r="O1084" s="452"/>
      <c r="P1084" s="452"/>
      <c r="Q1084" s="453"/>
      <c r="R1084" s="441"/>
      <c r="S1084" s="441"/>
      <c r="T1084" s="441"/>
      <c r="U1084" s="439"/>
      <c r="V1084" s="441"/>
      <c r="W1084" s="439"/>
      <c r="X1084" s="439"/>
      <c r="Y1084" s="437"/>
      <c r="Z1084" s="452"/>
      <c r="AA1084" s="441"/>
      <c r="AB1084" s="441">
        <v>4253027988</v>
      </c>
    </row>
    <row r="1085" spans="1:28">
      <c r="A1085" s="314" t="s">
        <v>3690</v>
      </c>
      <c r="B1085" s="480"/>
      <c r="C1085" s="441"/>
      <c r="D1085" s="449"/>
      <c r="E1085" s="438"/>
      <c r="F1085" s="437"/>
      <c r="G1085" s="437"/>
      <c r="H1085" s="437"/>
      <c r="I1085" s="437"/>
      <c r="J1085" s="261"/>
      <c r="K1085" s="1007"/>
      <c r="L1085" s="1008"/>
      <c r="M1085" s="1008"/>
      <c r="N1085" s="454"/>
      <c r="O1085" s="452"/>
      <c r="P1085" s="452"/>
      <c r="Q1085" s="453"/>
      <c r="R1085" s="441"/>
      <c r="S1085" s="441"/>
      <c r="T1085" s="441"/>
      <c r="U1085" s="439"/>
      <c r="V1085" s="441"/>
      <c r="W1085" s="439"/>
      <c r="X1085" s="439"/>
      <c r="Y1085" s="437"/>
      <c r="Z1085" s="452"/>
      <c r="AA1085" s="441"/>
      <c r="AB1085" s="441">
        <v>4253027988</v>
      </c>
    </row>
    <row r="1086" spans="1:28">
      <c r="A1086" s="314" t="s">
        <v>3691</v>
      </c>
      <c r="B1086" s="480"/>
      <c r="C1086" s="441"/>
      <c r="D1086" s="449"/>
      <c r="E1086" s="438"/>
      <c r="F1086" s="437"/>
      <c r="G1086" s="437"/>
      <c r="H1086" s="437"/>
      <c r="I1086" s="437"/>
      <c r="J1086" s="261"/>
      <c r="K1086" s="1007"/>
      <c r="L1086" s="1008"/>
      <c r="M1086" s="1008"/>
      <c r="N1086" s="454"/>
      <c r="O1086" s="452"/>
      <c r="P1086" s="452"/>
      <c r="Q1086" s="453"/>
      <c r="R1086" s="441"/>
      <c r="S1086" s="441"/>
      <c r="T1086" s="441"/>
      <c r="U1086" s="439"/>
      <c r="V1086" s="441"/>
      <c r="W1086" s="439"/>
      <c r="X1086" s="439"/>
      <c r="Y1086" s="437"/>
      <c r="Z1086" s="452"/>
      <c r="AA1086" s="441"/>
      <c r="AB1086" s="441">
        <v>4253027988</v>
      </c>
    </row>
    <row r="1087" spans="1:28">
      <c r="A1087" s="314" t="s">
        <v>3692</v>
      </c>
      <c r="B1087" s="480"/>
      <c r="C1087" s="441"/>
      <c r="D1087" s="449"/>
      <c r="E1087" s="438"/>
      <c r="F1087" s="437"/>
      <c r="G1087" s="437"/>
      <c r="H1087" s="437"/>
      <c r="I1087" s="437"/>
      <c r="J1087" s="261"/>
      <c r="K1087" s="1007"/>
      <c r="L1087" s="1008"/>
      <c r="M1087" s="1008"/>
      <c r="N1087" s="454"/>
      <c r="O1087" s="452"/>
      <c r="P1087" s="452"/>
      <c r="Q1087" s="453"/>
      <c r="R1087" s="441"/>
      <c r="S1087" s="441"/>
      <c r="T1087" s="441"/>
      <c r="U1087" s="439"/>
      <c r="V1087" s="441"/>
      <c r="W1087" s="439"/>
      <c r="X1087" s="439"/>
      <c r="Y1087" s="437"/>
      <c r="Z1087" s="452"/>
      <c r="AA1087" s="441"/>
      <c r="AB1087" s="441">
        <v>4253027988</v>
      </c>
    </row>
    <row r="1088" spans="1:28">
      <c r="A1088" s="314" t="s">
        <v>3693</v>
      </c>
      <c r="B1088" s="480"/>
      <c r="C1088" s="448"/>
      <c r="D1088" s="449"/>
      <c r="E1088" s="438"/>
      <c r="F1088" s="437"/>
      <c r="G1088" s="437"/>
      <c r="H1088" s="437"/>
      <c r="I1088" s="437"/>
      <c r="J1088" s="261"/>
      <c r="K1088" s="1007"/>
      <c r="L1088" s="1008"/>
      <c r="M1088" s="1008"/>
      <c r="N1088" s="454"/>
      <c r="O1088" s="452"/>
      <c r="P1088" s="452"/>
      <c r="Q1088" s="453"/>
      <c r="R1088" s="441"/>
      <c r="S1088" s="441"/>
      <c r="T1088" s="441"/>
      <c r="U1088" s="439"/>
      <c r="V1088" s="441"/>
      <c r="W1088" s="439"/>
      <c r="X1088" s="439"/>
      <c r="Y1088" s="437"/>
      <c r="Z1088" s="452"/>
      <c r="AA1088" s="441"/>
      <c r="AB1088" s="441">
        <v>4253027988</v>
      </c>
    </row>
    <row r="1089" spans="1:28">
      <c r="A1089" s="314" t="s">
        <v>3694</v>
      </c>
      <c r="B1089" s="480"/>
      <c r="C1089" s="441"/>
      <c r="D1089" s="449"/>
      <c r="E1089" s="438"/>
      <c r="F1089" s="437"/>
      <c r="G1089" s="437"/>
      <c r="H1089" s="437"/>
      <c r="I1089" s="437"/>
      <c r="J1089" s="261"/>
      <c r="K1089" s="1007"/>
      <c r="L1089" s="1008"/>
      <c r="M1089" s="1008"/>
      <c r="N1089" s="454"/>
      <c r="O1089" s="452"/>
      <c r="P1089" s="452"/>
      <c r="Q1089" s="453"/>
      <c r="R1089" s="441"/>
      <c r="S1089" s="441"/>
      <c r="T1089" s="441"/>
      <c r="U1089" s="439"/>
      <c r="V1089" s="441"/>
      <c r="W1089" s="439"/>
      <c r="X1089" s="439"/>
      <c r="Y1089" s="437"/>
      <c r="Z1089" s="452"/>
      <c r="AA1089" s="441"/>
      <c r="AB1089" s="441">
        <v>4253027988</v>
      </c>
    </row>
    <row r="1090" spans="1:28">
      <c r="A1090" s="314" t="s">
        <v>3695</v>
      </c>
      <c r="B1090" s="480"/>
      <c r="C1090" s="448"/>
      <c r="D1090" s="449"/>
      <c r="E1090" s="438"/>
      <c r="F1090" s="437"/>
      <c r="G1090" s="437"/>
      <c r="H1090" s="437"/>
      <c r="I1090" s="437"/>
      <c r="J1090" s="261"/>
      <c r="K1090" s="1007"/>
      <c r="L1090" s="1008"/>
      <c r="M1090" s="1008"/>
      <c r="N1090" s="454"/>
      <c r="O1090" s="452"/>
      <c r="P1090" s="452"/>
      <c r="Q1090" s="453"/>
      <c r="R1090" s="441"/>
      <c r="S1090" s="441"/>
      <c r="T1090" s="441"/>
      <c r="U1090" s="439"/>
      <c r="V1090" s="441"/>
      <c r="W1090" s="439"/>
      <c r="X1090" s="439"/>
      <c r="Y1090" s="437"/>
      <c r="Z1090" s="452"/>
      <c r="AA1090" s="441"/>
      <c r="AB1090" s="441">
        <v>4253027988</v>
      </c>
    </row>
    <row r="1091" spans="1:28">
      <c r="A1091" s="314" t="s">
        <v>3696</v>
      </c>
      <c r="B1091" s="480"/>
      <c r="C1091" s="441"/>
      <c r="D1091" s="449"/>
      <c r="E1091" s="438"/>
      <c r="F1091" s="437"/>
      <c r="G1091" s="437"/>
      <c r="H1091" s="437"/>
      <c r="I1091" s="437"/>
      <c r="J1091" s="261"/>
      <c r="K1091" s="1007"/>
      <c r="L1091" s="1008"/>
      <c r="M1091" s="1008"/>
      <c r="N1091" s="454"/>
      <c r="O1091" s="452"/>
      <c r="P1091" s="452"/>
      <c r="Q1091" s="453"/>
      <c r="R1091" s="441"/>
      <c r="S1091" s="441"/>
      <c r="T1091" s="441"/>
      <c r="U1091" s="439"/>
      <c r="V1091" s="441"/>
      <c r="W1091" s="439"/>
      <c r="X1091" s="439"/>
      <c r="Y1091" s="437"/>
      <c r="Z1091" s="452"/>
      <c r="AA1091" s="441"/>
      <c r="AB1091" s="441">
        <v>4253027988</v>
      </c>
    </row>
    <row r="1092" spans="1:28">
      <c r="A1092" s="314" t="s">
        <v>3697</v>
      </c>
      <c r="B1092" s="482"/>
      <c r="C1092" s="448"/>
      <c r="D1092" s="449"/>
      <c r="E1092" s="438"/>
      <c r="F1092" s="437"/>
      <c r="G1092" s="437"/>
      <c r="H1092" s="437"/>
      <c r="I1092" s="437"/>
      <c r="J1092" s="261"/>
      <c r="K1092" s="1007"/>
      <c r="L1092" s="1008"/>
      <c r="M1092" s="1008"/>
      <c r="N1092" s="454"/>
      <c r="O1092" s="452"/>
      <c r="P1092" s="452"/>
      <c r="Q1092" s="453"/>
      <c r="R1092" s="441"/>
      <c r="S1092" s="441"/>
      <c r="T1092" s="441"/>
      <c r="U1092" s="439"/>
      <c r="V1092" s="441"/>
      <c r="W1092" s="439"/>
      <c r="X1092" s="439"/>
      <c r="Y1092" s="437"/>
      <c r="Z1092" s="452"/>
      <c r="AA1092" s="441"/>
      <c r="AB1092" s="441">
        <v>4205169012</v>
      </c>
    </row>
    <row r="1093" spans="1:28">
      <c r="A1093" s="314" t="s">
        <v>3698</v>
      </c>
      <c r="B1093" s="482"/>
      <c r="C1093" s="448"/>
      <c r="D1093" s="449"/>
      <c r="E1093" s="438"/>
      <c r="F1093" s="437"/>
      <c r="G1093" s="437"/>
      <c r="H1093" s="437"/>
      <c r="I1093" s="437"/>
      <c r="J1093" s="261"/>
      <c r="K1093" s="1007"/>
      <c r="L1093" s="1008"/>
      <c r="M1093" s="1008"/>
      <c r="N1093" s="454"/>
      <c r="O1093" s="452"/>
      <c r="P1093" s="452"/>
      <c r="Q1093" s="453"/>
      <c r="R1093" s="441"/>
      <c r="S1093" s="441"/>
      <c r="T1093" s="441"/>
      <c r="U1093" s="439"/>
      <c r="V1093" s="441"/>
      <c r="W1093" s="439"/>
      <c r="X1093" s="439"/>
      <c r="Y1093" s="437"/>
      <c r="Z1093" s="452"/>
      <c r="AA1093" s="441"/>
      <c r="AB1093" s="441">
        <v>4205169012</v>
      </c>
    </row>
    <row r="1094" spans="1:28">
      <c r="A1094" s="314" t="s">
        <v>3699</v>
      </c>
      <c r="B1094" s="479"/>
      <c r="C1094" s="448"/>
      <c r="D1094" s="449"/>
      <c r="E1094" s="438"/>
      <c r="F1094" s="437"/>
      <c r="G1094" s="437"/>
      <c r="H1094" s="437"/>
      <c r="I1094" s="437"/>
      <c r="J1094" s="261"/>
      <c r="K1094" s="1007"/>
      <c r="L1094" s="1008"/>
      <c r="M1094" s="1008"/>
      <c r="N1094" s="454"/>
      <c r="O1094" s="452"/>
      <c r="P1094" s="452"/>
      <c r="Q1094" s="453"/>
      <c r="R1094" s="441"/>
      <c r="S1094" s="441"/>
      <c r="T1094" s="441"/>
      <c r="U1094" s="439"/>
      <c r="V1094" s="441"/>
      <c r="W1094" s="439"/>
      <c r="X1094" s="439"/>
      <c r="Y1094" s="437"/>
      <c r="Z1094" s="452"/>
      <c r="AA1094" s="441"/>
      <c r="AB1094" s="441">
        <v>4205169012</v>
      </c>
    </row>
    <row r="1095" spans="1:28">
      <c r="A1095" s="314" t="s">
        <v>3700</v>
      </c>
      <c r="B1095" s="480"/>
      <c r="C1095" s="437"/>
      <c r="D1095" s="437"/>
      <c r="E1095" s="438"/>
      <c r="F1095" s="437"/>
      <c r="G1095" s="437"/>
      <c r="H1095" s="437"/>
      <c r="I1095" s="437"/>
      <c r="J1095" s="261"/>
      <c r="K1095" s="1007"/>
      <c r="L1095" s="1008"/>
      <c r="M1095" s="1008"/>
      <c r="N1095" s="454"/>
      <c r="O1095" s="454"/>
      <c r="P1095" s="452"/>
      <c r="Q1095" s="453"/>
      <c r="R1095" s="442"/>
      <c r="S1095" s="437"/>
      <c r="T1095" s="442"/>
      <c r="U1095" s="439"/>
      <c r="V1095" s="441"/>
      <c r="W1095" s="439"/>
      <c r="X1095" s="439"/>
      <c r="Y1095" s="437"/>
      <c r="Z1095" s="452"/>
      <c r="AA1095" s="442"/>
      <c r="AB1095" s="437" t="s">
        <v>665</v>
      </c>
    </row>
    <row r="1096" spans="1:28">
      <c r="A1096" s="314" t="s">
        <v>3701</v>
      </c>
      <c r="B1096" s="480"/>
      <c r="C1096" s="437"/>
      <c r="D1096" s="437"/>
      <c r="E1096" s="438"/>
      <c r="F1096" s="437"/>
      <c r="G1096" s="437"/>
      <c r="H1096" s="437"/>
      <c r="I1096" s="437"/>
      <c r="J1096" s="261"/>
      <c r="K1096" s="1007"/>
      <c r="L1096" s="1008"/>
      <c r="M1096" s="1008"/>
      <c r="N1096" s="454"/>
      <c r="O1096" s="454"/>
      <c r="P1096" s="452"/>
      <c r="Q1096" s="453"/>
      <c r="R1096" s="442"/>
      <c r="S1096" s="437"/>
      <c r="T1096" s="442"/>
      <c r="U1096" s="439"/>
      <c r="V1096" s="441"/>
      <c r="W1096" s="439"/>
      <c r="X1096" s="439"/>
      <c r="Y1096" s="437"/>
      <c r="Z1096" s="452"/>
      <c r="AA1096" s="442"/>
      <c r="AB1096" s="437" t="s">
        <v>665</v>
      </c>
    </row>
    <row r="1097" spans="1:28">
      <c r="A1097" s="314" t="s">
        <v>3702</v>
      </c>
      <c r="B1097" s="480"/>
      <c r="C1097" s="437"/>
      <c r="D1097" s="437"/>
      <c r="E1097" s="438"/>
      <c r="F1097" s="437"/>
      <c r="G1097" s="437"/>
      <c r="H1097" s="437"/>
      <c r="I1097" s="437"/>
      <c r="J1097" s="261"/>
      <c r="K1097" s="1007"/>
      <c r="L1097" s="1008"/>
      <c r="M1097" s="1008"/>
      <c r="N1097" s="454"/>
      <c r="O1097" s="454"/>
      <c r="P1097" s="452"/>
      <c r="Q1097" s="453"/>
      <c r="R1097" s="442"/>
      <c r="S1097" s="437"/>
      <c r="T1097" s="442"/>
      <c r="U1097" s="439"/>
      <c r="V1097" s="441"/>
      <c r="W1097" s="439"/>
      <c r="X1097" s="439"/>
      <c r="Y1097" s="437"/>
      <c r="Z1097" s="452"/>
      <c r="AA1097" s="442"/>
      <c r="AB1097" s="437" t="s">
        <v>665</v>
      </c>
    </row>
    <row r="1098" spans="1:28">
      <c r="A1098" s="314" t="s">
        <v>3703</v>
      </c>
      <c r="B1098" s="480"/>
      <c r="C1098" s="441"/>
      <c r="D1098" s="437"/>
      <c r="E1098" s="438"/>
      <c r="F1098" s="437"/>
      <c r="G1098" s="437"/>
      <c r="H1098" s="437"/>
      <c r="I1098" s="437"/>
      <c r="J1098" s="261"/>
      <c r="K1098" s="1007"/>
      <c r="L1098" s="1008"/>
      <c r="M1098" s="1008"/>
      <c r="N1098" s="454"/>
      <c r="O1098" s="454"/>
      <c r="P1098" s="452"/>
      <c r="Q1098" s="453"/>
      <c r="R1098" s="442"/>
      <c r="S1098" s="437"/>
      <c r="T1098" s="442"/>
      <c r="U1098" s="439"/>
      <c r="V1098" s="441"/>
      <c r="W1098" s="439"/>
      <c r="X1098" s="439"/>
      <c r="Y1098" s="437"/>
      <c r="Z1098" s="452"/>
      <c r="AA1098" s="442"/>
      <c r="AB1098" s="437" t="s">
        <v>665</v>
      </c>
    </row>
    <row r="1099" spans="1:28">
      <c r="A1099" s="314" t="s">
        <v>3704</v>
      </c>
      <c r="B1099" s="480"/>
      <c r="C1099" s="441"/>
      <c r="D1099" s="437"/>
      <c r="E1099" s="438"/>
      <c r="F1099" s="437"/>
      <c r="G1099" s="437"/>
      <c r="H1099" s="437"/>
      <c r="I1099" s="437"/>
      <c r="J1099" s="261"/>
      <c r="K1099" s="1007"/>
      <c r="L1099" s="1008"/>
      <c r="M1099" s="1008"/>
      <c r="N1099" s="454"/>
      <c r="O1099" s="454"/>
      <c r="P1099" s="452"/>
      <c r="Q1099" s="453"/>
      <c r="R1099" s="442"/>
      <c r="S1099" s="437"/>
      <c r="T1099" s="442"/>
      <c r="U1099" s="439"/>
      <c r="V1099" s="441"/>
      <c r="W1099" s="439"/>
      <c r="X1099" s="439"/>
      <c r="Y1099" s="437"/>
      <c r="Z1099" s="452"/>
      <c r="AA1099" s="442"/>
      <c r="AB1099" s="437" t="s">
        <v>665</v>
      </c>
    </row>
    <row r="1100" spans="1:28">
      <c r="A1100" s="314" t="s">
        <v>3705</v>
      </c>
      <c r="B1100" s="480"/>
      <c r="C1100" s="441"/>
      <c r="D1100" s="437"/>
      <c r="E1100" s="438"/>
      <c r="F1100" s="437"/>
      <c r="G1100" s="437"/>
      <c r="H1100" s="437"/>
      <c r="I1100" s="437"/>
      <c r="J1100" s="261"/>
      <c r="K1100" s="1007"/>
      <c r="L1100" s="1008"/>
      <c r="M1100" s="1008"/>
      <c r="N1100" s="454"/>
      <c r="O1100" s="454"/>
      <c r="P1100" s="452"/>
      <c r="Q1100" s="453"/>
      <c r="R1100" s="442"/>
      <c r="S1100" s="437"/>
      <c r="T1100" s="442"/>
      <c r="U1100" s="439"/>
      <c r="V1100" s="441"/>
      <c r="W1100" s="439"/>
      <c r="X1100" s="439"/>
      <c r="Y1100" s="437"/>
      <c r="Z1100" s="452"/>
      <c r="AA1100" s="442"/>
      <c r="AB1100" s="437" t="s">
        <v>665</v>
      </c>
    </row>
    <row r="1101" spans="1:28">
      <c r="A1101" s="314" t="s">
        <v>3706</v>
      </c>
      <c r="B1101" s="480"/>
      <c r="C1101" s="437"/>
      <c r="D1101" s="437"/>
      <c r="E1101" s="438"/>
      <c r="F1101" s="437"/>
      <c r="G1101" s="437"/>
      <c r="H1101" s="437"/>
      <c r="I1101" s="437"/>
      <c r="J1101" s="261"/>
      <c r="K1101" s="1007"/>
      <c r="L1101" s="1008"/>
      <c r="M1101" s="1008"/>
      <c r="N1101" s="454"/>
      <c r="O1101" s="454"/>
      <c r="P1101" s="452"/>
      <c r="Q1101" s="453"/>
      <c r="R1101" s="442"/>
      <c r="S1101" s="437"/>
      <c r="T1101" s="442"/>
      <c r="U1101" s="439"/>
      <c r="V1101" s="441"/>
      <c r="W1101" s="439"/>
      <c r="X1101" s="439"/>
      <c r="Y1101" s="437"/>
      <c r="Z1101" s="452"/>
      <c r="AA1101" s="442"/>
      <c r="AB1101" s="437" t="s">
        <v>665</v>
      </c>
    </row>
    <row r="1102" spans="1:28">
      <c r="A1102" s="314" t="s">
        <v>3707</v>
      </c>
      <c r="B1102" s="480"/>
      <c r="C1102" s="441"/>
      <c r="D1102" s="437"/>
      <c r="E1102" s="438"/>
      <c r="F1102" s="437"/>
      <c r="G1102" s="437"/>
      <c r="H1102" s="437"/>
      <c r="I1102" s="437"/>
      <c r="J1102" s="261"/>
      <c r="K1102" s="1007"/>
      <c r="L1102" s="1008"/>
      <c r="M1102" s="1008"/>
      <c r="N1102" s="454"/>
      <c r="O1102" s="454"/>
      <c r="P1102" s="452"/>
      <c r="Q1102" s="453"/>
      <c r="R1102" s="442"/>
      <c r="S1102" s="437"/>
      <c r="T1102" s="442"/>
      <c r="U1102" s="439"/>
      <c r="V1102" s="441"/>
      <c r="W1102" s="439"/>
      <c r="X1102" s="439"/>
      <c r="Y1102" s="437"/>
      <c r="Z1102" s="452"/>
      <c r="AA1102" s="442"/>
      <c r="AB1102" s="437" t="s">
        <v>665</v>
      </c>
    </row>
    <row r="1103" spans="1:28">
      <c r="A1103" s="314" t="s">
        <v>3708</v>
      </c>
      <c r="B1103" s="480"/>
      <c r="C1103" s="437"/>
      <c r="D1103" s="437"/>
      <c r="E1103" s="438"/>
      <c r="F1103" s="437"/>
      <c r="G1103" s="437"/>
      <c r="H1103" s="437"/>
      <c r="I1103" s="437"/>
      <c r="J1103" s="261"/>
      <c r="K1103" s="1007"/>
      <c r="L1103" s="1008"/>
      <c r="M1103" s="1008"/>
      <c r="N1103" s="454"/>
      <c r="O1103" s="454"/>
      <c r="P1103" s="452"/>
      <c r="Q1103" s="453"/>
      <c r="R1103" s="442"/>
      <c r="S1103" s="437"/>
      <c r="T1103" s="442"/>
      <c r="U1103" s="439"/>
      <c r="V1103" s="441"/>
      <c r="W1103" s="439"/>
      <c r="X1103" s="439"/>
      <c r="Y1103" s="437"/>
      <c r="Z1103" s="452"/>
      <c r="AA1103" s="442"/>
      <c r="AB1103" s="437" t="s">
        <v>665</v>
      </c>
    </row>
    <row r="1104" spans="1:28">
      <c r="A1104" s="314" t="s">
        <v>3709</v>
      </c>
      <c r="B1104" s="480"/>
      <c r="C1104" s="437"/>
      <c r="D1104" s="437"/>
      <c r="E1104" s="438"/>
      <c r="F1104" s="437"/>
      <c r="G1104" s="437"/>
      <c r="H1104" s="437"/>
      <c r="I1104" s="437"/>
      <c r="J1104" s="261"/>
      <c r="K1104" s="1007"/>
      <c r="L1104" s="1008"/>
      <c r="M1104" s="1008"/>
      <c r="N1104" s="454"/>
      <c r="O1104" s="454"/>
      <c r="P1104" s="452"/>
      <c r="Q1104" s="453"/>
      <c r="R1104" s="442"/>
      <c r="S1104" s="437"/>
      <c r="T1104" s="442"/>
      <c r="U1104" s="439"/>
      <c r="V1104" s="441"/>
      <c r="W1104" s="439"/>
      <c r="X1104" s="439"/>
      <c r="Y1104" s="437"/>
      <c r="Z1104" s="452"/>
      <c r="AA1104" s="442"/>
      <c r="AB1104" s="437" t="s">
        <v>665</v>
      </c>
    </row>
    <row r="1105" spans="1:28">
      <c r="A1105" s="314" t="s">
        <v>3710</v>
      </c>
      <c r="B1105" s="480"/>
      <c r="C1105" s="441"/>
      <c r="D1105" s="437"/>
      <c r="E1105" s="438"/>
      <c r="F1105" s="437"/>
      <c r="G1105" s="437"/>
      <c r="H1105" s="437"/>
      <c r="I1105" s="437"/>
      <c r="J1105" s="261"/>
      <c r="K1105" s="1007"/>
      <c r="L1105" s="1008"/>
      <c r="M1105" s="1008"/>
      <c r="N1105" s="454"/>
      <c r="O1105" s="454"/>
      <c r="P1105" s="452"/>
      <c r="Q1105" s="453"/>
      <c r="R1105" s="442"/>
      <c r="S1105" s="437"/>
      <c r="T1105" s="442"/>
      <c r="U1105" s="439"/>
      <c r="V1105" s="441"/>
      <c r="W1105" s="439"/>
      <c r="X1105" s="439"/>
      <c r="Y1105" s="437"/>
      <c r="Z1105" s="452"/>
      <c r="AA1105" s="442"/>
      <c r="AB1105" s="437" t="s">
        <v>665</v>
      </c>
    </row>
    <row r="1106" spans="1:28">
      <c r="A1106" s="314" t="s">
        <v>3711</v>
      </c>
      <c r="B1106" s="480"/>
      <c r="C1106" s="441"/>
      <c r="D1106" s="437"/>
      <c r="E1106" s="438"/>
      <c r="F1106" s="437"/>
      <c r="G1106" s="437"/>
      <c r="H1106" s="437"/>
      <c r="I1106" s="437"/>
      <c r="J1106" s="261"/>
      <c r="K1106" s="1007"/>
      <c r="L1106" s="1008"/>
      <c r="M1106" s="1008"/>
      <c r="N1106" s="454"/>
      <c r="O1106" s="454"/>
      <c r="P1106" s="452"/>
      <c r="Q1106" s="453"/>
      <c r="R1106" s="442"/>
      <c r="S1106" s="437"/>
      <c r="T1106" s="442"/>
      <c r="U1106" s="439"/>
      <c r="V1106" s="441"/>
      <c r="W1106" s="439"/>
      <c r="X1106" s="439"/>
      <c r="Y1106" s="437"/>
      <c r="Z1106" s="452"/>
      <c r="AA1106" s="442"/>
      <c r="AB1106" s="437" t="s">
        <v>665</v>
      </c>
    </row>
    <row r="1107" spans="1:28">
      <c r="A1107" s="314" t="s">
        <v>3712</v>
      </c>
      <c r="B1107" s="480"/>
      <c r="C1107" s="441"/>
      <c r="D1107" s="437"/>
      <c r="E1107" s="438"/>
      <c r="F1107" s="437"/>
      <c r="G1107" s="437"/>
      <c r="H1107" s="437"/>
      <c r="I1107" s="437"/>
      <c r="J1107" s="261"/>
      <c r="K1107" s="1007"/>
      <c r="L1107" s="1008"/>
      <c r="M1107" s="1008"/>
      <c r="N1107" s="454"/>
      <c r="O1107" s="454"/>
      <c r="P1107" s="452"/>
      <c r="Q1107" s="453"/>
      <c r="R1107" s="442"/>
      <c r="S1107" s="437"/>
      <c r="T1107" s="442"/>
      <c r="U1107" s="439"/>
      <c r="V1107" s="441"/>
      <c r="W1107" s="439"/>
      <c r="X1107" s="439"/>
      <c r="Y1107" s="437"/>
      <c r="Z1107" s="452"/>
      <c r="AA1107" s="442"/>
      <c r="AB1107" s="437" t="s">
        <v>665</v>
      </c>
    </row>
    <row r="1108" spans="1:28">
      <c r="A1108" s="314" t="s">
        <v>3713</v>
      </c>
      <c r="B1108" s="480"/>
      <c r="C1108" s="441"/>
      <c r="D1108" s="437"/>
      <c r="E1108" s="438"/>
      <c r="F1108" s="437"/>
      <c r="G1108" s="437"/>
      <c r="H1108" s="437"/>
      <c r="I1108" s="437"/>
      <c r="J1108" s="261"/>
      <c r="K1108" s="1007"/>
      <c r="L1108" s="1008"/>
      <c r="M1108" s="1008"/>
      <c r="N1108" s="454"/>
      <c r="O1108" s="454"/>
      <c r="P1108" s="452"/>
      <c r="Q1108" s="453"/>
      <c r="R1108" s="442"/>
      <c r="S1108" s="437"/>
      <c r="T1108" s="442"/>
      <c r="U1108" s="439"/>
      <c r="V1108" s="441"/>
      <c r="W1108" s="439"/>
      <c r="X1108" s="439"/>
      <c r="Y1108" s="437"/>
      <c r="Z1108" s="452"/>
      <c r="AA1108" s="442"/>
      <c r="AB1108" s="437" t="s">
        <v>665</v>
      </c>
    </row>
    <row r="1109" spans="1:28">
      <c r="A1109" s="314" t="s">
        <v>3714</v>
      </c>
      <c r="B1109" s="480"/>
      <c r="C1109" s="441"/>
      <c r="D1109" s="437"/>
      <c r="E1109" s="438"/>
      <c r="F1109" s="437"/>
      <c r="G1109" s="437"/>
      <c r="H1109" s="437"/>
      <c r="I1109" s="437"/>
      <c r="J1109" s="261"/>
      <c r="K1109" s="1007"/>
      <c r="L1109" s="1008"/>
      <c r="M1109" s="1008"/>
      <c r="N1109" s="454"/>
      <c r="O1109" s="454"/>
      <c r="P1109" s="452"/>
      <c r="Q1109" s="453"/>
      <c r="R1109" s="442"/>
      <c r="S1109" s="437"/>
      <c r="T1109" s="442"/>
      <c r="U1109" s="439"/>
      <c r="V1109" s="441"/>
      <c r="W1109" s="439"/>
      <c r="X1109" s="439"/>
      <c r="Y1109" s="437"/>
      <c r="Z1109" s="452"/>
      <c r="AA1109" s="442"/>
      <c r="AB1109" s="437" t="s">
        <v>665</v>
      </c>
    </row>
    <row r="1110" spans="1:28">
      <c r="A1110" s="314" t="s">
        <v>3715</v>
      </c>
      <c r="B1110" s="480"/>
      <c r="C1110" s="437"/>
      <c r="D1110" s="437"/>
      <c r="E1110" s="438"/>
      <c r="F1110" s="437"/>
      <c r="G1110" s="437"/>
      <c r="H1110" s="437"/>
      <c r="I1110" s="437"/>
      <c r="J1110" s="261"/>
      <c r="K1110" s="1007"/>
      <c r="L1110" s="1008"/>
      <c r="M1110" s="1008"/>
      <c r="N1110" s="454"/>
      <c r="O1110" s="454"/>
      <c r="P1110" s="452"/>
      <c r="Q1110" s="453"/>
      <c r="R1110" s="442"/>
      <c r="S1110" s="437"/>
      <c r="T1110" s="442"/>
      <c r="U1110" s="439"/>
      <c r="V1110" s="441"/>
      <c r="W1110" s="439"/>
      <c r="X1110" s="439"/>
      <c r="Y1110" s="437"/>
      <c r="Z1110" s="452"/>
      <c r="AA1110" s="442"/>
      <c r="AB1110" s="437" t="s">
        <v>665</v>
      </c>
    </row>
    <row r="1111" spans="1:28">
      <c r="A1111" s="314" t="s">
        <v>3716</v>
      </c>
      <c r="B1111" s="480"/>
      <c r="C1111" s="441"/>
      <c r="D1111" s="437"/>
      <c r="E1111" s="438"/>
      <c r="F1111" s="437"/>
      <c r="G1111" s="437"/>
      <c r="H1111" s="437"/>
      <c r="I1111" s="437"/>
      <c r="J1111" s="261"/>
      <c r="K1111" s="1007"/>
      <c r="L1111" s="1008"/>
      <c r="M1111" s="1008"/>
      <c r="N1111" s="454"/>
      <c r="O1111" s="454"/>
      <c r="P1111" s="452"/>
      <c r="Q1111" s="453"/>
      <c r="R1111" s="442"/>
      <c r="S1111" s="437"/>
      <c r="T1111" s="442"/>
      <c r="U1111" s="439"/>
      <c r="V1111" s="441"/>
      <c r="W1111" s="439"/>
      <c r="X1111" s="439"/>
      <c r="Y1111" s="437"/>
      <c r="Z1111" s="452"/>
      <c r="AA1111" s="442"/>
      <c r="AB1111" s="437" t="s">
        <v>665</v>
      </c>
    </row>
    <row r="1112" spans="1:28">
      <c r="A1112" s="314" t="s">
        <v>3717</v>
      </c>
      <c r="B1112" s="480"/>
      <c r="C1112" s="441"/>
      <c r="D1112" s="437"/>
      <c r="E1112" s="438"/>
      <c r="F1112" s="437"/>
      <c r="G1112" s="437"/>
      <c r="H1112" s="437"/>
      <c r="I1112" s="437"/>
      <c r="J1112" s="261"/>
      <c r="K1112" s="1007"/>
      <c r="L1112" s="1008"/>
      <c r="M1112" s="1008"/>
      <c r="N1112" s="454"/>
      <c r="O1112" s="454"/>
      <c r="P1112" s="452"/>
      <c r="Q1112" s="453"/>
      <c r="R1112" s="442"/>
      <c r="S1112" s="437"/>
      <c r="T1112" s="442"/>
      <c r="U1112" s="439"/>
      <c r="V1112" s="441"/>
      <c r="W1112" s="439"/>
      <c r="X1112" s="439"/>
      <c r="Y1112" s="437"/>
      <c r="Z1112" s="452"/>
      <c r="AA1112" s="442"/>
      <c r="AB1112" s="437" t="s">
        <v>665</v>
      </c>
    </row>
    <row r="1113" spans="1:28">
      <c r="A1113" s="314" t="s">
        <v>3718</v>
      </c>
      <c r="B1113" s="480"/>
      <c r="C1113" s="437"/>
      <c r="D1113" s="437"/>
      <c r="E1113" s="438"/>
      <c r="F1113" s="437"/>
      <c r="G1113" s="437"/>
      <c r="H1113" s="437"/>
      <c r="I1113" s="437"/>
      <c r="J1113" s="261"/>
      <c r="K1113" s="1007"/>
      <c r="L1113" s="1008"/>
      <c r="M1113" s="1008"/>
      <c r="N1113" s="454"/>
      <c r="O1113" s="454"/>
      <c r="P1113" s="452"/>
      <c r="Q1113" s="453"/>
      <c r="R1113" s="442"/>
      <c r="S1113" s="437"/>
      <c r="T1113" s="442"/>
      <c r="U1113" s="439"/>
      <c r="V1113" s="441"/>
      <c r="W1113" s="439"/>
      <c r="X1113" s="439"/>
      <c r="Y1113" s="437"/>
      <c r="Z1113" s="452"/>
      <c r="AA1113" s="442"/>
      <c r="AB1113" s="437" t="s">
        <v>665</v>
      </c>
    </row>
    <row r="1114" spans="1:28">
      <c r="A1114" s="314" t="s">
        <v>3719</v>
      </c>
      <c r="B1114" s="480"/>
      <c r="C1114" s="441"/>
      <c r="D1114" s="437"/>
      <c r="E1114" s="438"/>
      <c r="F1114" s="437"/>
      <c r="G1114" s="437"/>
      <c r="H1114" s="437"/>
      <c r="I1114" s="437"/>
      <c r="J1114" s="261"/>
      <c r="K1114" s="1007"/>
      <c r="L1114" s="1008"/>
      <c r="M1114" s="1008"/>
      <c r="N1114" s="454"/>
      <c r="O1114" s="454"/>
      <c r="P1114" s="452"/>
      <c r="Q1114" s="453"/>
      <c r="R1114" s="442"/>
      <c r="S1114" s="437"/>
      <c r="T1114" s="442"/>
      <c r="U1114" s="439"/>
      <c r="V1114" s="441"/>
      <c r="W1114" s="439"/>
      <c r="X1114" s="439"/>
      <c r="Y1114" s="437"/>
      <c r="Z1114" s="452"/>
      <c r="AA1114" s="442"/>
      <c r="AB1114" s="437" t="s">
        <v>665</v>
      </c>
    </row>
    <row r="1115" spans="1:28">
      <c r="A1115" s="314" t="s">
        <v>3720</v>
      </c>
      <c r="B1115" s="480"/>
      <c r="C1115" s="441"/>
      <c r="D1115" s="437"/>
      <c r="E1115" s="438"/>
      <c r="F1115" s="437"/>
      <c r="G1115" s="437"/>
      <c r="H1115" s="437"/>
      <c r="I1115" s="437"/>
      <c r="J1115" s="261"/>
      <c r="K1115" s="1007"/>
      <c r="L1115" s="1008"/>
      <c r="M1115" s="1008"/>
      <c r="N1115" s="454"/>
      <c r="O1115" s="454"/>
      <c r="P1115" s="452"/>
      <c r="Q1115" s="453"/>
      <c r="R1115" s="442"/>
      <c r="S1115" s="437"/>
      <c r="T1115" s="442"/>
      <c r="U1115" s="439"/>
      <c r="V1115" s="441"/>
      <c r="W1115" s="439"/>
      <c r="X1115" s="439"/>
      <c r="Y1115" s="437"/>
      <c r="Z1115" s="452"/>
      <c r="AA1115" s="442"/>
      <c r="AB1115" s="437" t="s">
        <v>665</v>
      </c>
    </row>
    <row r="1116" spans="1:28">
      <c r="A1116" s="314" t="s">
        <v>3721</v>
      </c>
      <c r="B1116" s="480"/>
      <c r="C1116" s="441"/>
      <c r="D1116" s="437"/>
      <c r="E1116" s="438"/>
      <c r="F1116" s="437"/>
      <c r="G1116" s="437"/>
      <c r="H1116" s="437"/>
      <c r="I1116" s="437"/>
      <c r="J1116" s="261"/>
      <c r="K1116" s="1007"/>
      <c r="L1116" s="1008"/>
      <c r="M1116" s="1008"/>
      <c r="N1116" s="454"/>
      <c r="O1116" s="454"/>
      <c r="P1116" s="452"/>
      <c r="Q1116" s="453"/>
      <c r="R1116" s="442"/>
      <c r="S1116" s="437"/>
      <c r="T1116" s="442"/>
      <c r="U1116" s="439"/>
      <c r="V1116" s="441"/>
      <c r="W1116" s="439"/>
      <c r="X1116" s="439"/>
      <c r="Y1116" s="437"/>
      <c r="Z1116" s="452"/>
      <c r="AA1116" s="442"/>
      <c r="AB1116" s="437" t="s">
        <v>665</v>
      </c>
    </row>
    <row r="1117" spans="1:28">
      <c r="A1117" s="314" t="s">
        <v>3722</v>
      </c>
      <c r="B1117" s="480"/>
      <c r="C1117" s="441"/>
      <c r="D1117" s="437"/>
      <c r="E1117" s="438"/>
      <c r="F1117" s="437"/>
      <c r="G1117" s="437"/>
      <c r="H1117" s="437"/>
      <c r="I1117" s="437"/>
      <c r="J1117" s="261"/>
      <c r="K1117" s="1007"/>
      <c r="L1117" s="1008"/>
      <c r="M1117" s="1008"/>
      <c r="N1117" s="454"/>
      <c r="O1117" s="454"/>
      <c r="P1117" s="452"/>
      <c r="Q1117" s="453"/>
      <c r="R1117" s="442"/>
      <c r="S1117" s="437"/>
      <c r="T1117" s="442"/>
      <c r="U1117" s="439"/>
      <c r="V1117" s="441"/>
      <c r="W1117" s="439"/>
      <c r="X1117" s="439"/>
      <c r="Y1117" s="437"/>
      <c r="Z1117" s="452"/>
      <c r="AA1117" s="442"/>
      <c r="AB1117" s="437" t="s">
        <v>665</v>
      </c>
    </row>
    <row r="1118" spans="1:28">
      <c r="A1118" s="314" t="s">
        <v>3723</v>
      </c>
      <c r="B1118" s="480"/>
      <c r="C1118" s="441"/>
      <c r="D1118" s="437"/>
      <c r="E1118" s="438"/>
      <c r="F1118" s="437"/>
      <c r="G1118" s="437"/>
      <c r="H1118" s="437"/>
      <c r="I1118" s="437"/>
      <c r="J1118" s="261"/>
      <c r="K1118" s="1007"/>
      <c r="L1118" s="1008"/>
      <c r="M1118" s="1008"/>
      <c r="N1118" s="454"/>
      <c r="O1118" s="454"/>
      <c r="P1118" s="452"/>
      <c r="Q1118" s="453"/>
      <c r="R1118" s="442"/>
      <c r="S1118" s="437"/>
      <c r="T1118" s="442"/>
      <c r="U1118" s="439"/>
      <c r="V1118" s="441"/>
      <c r="W1118" s="439"/>
      <c r="X1118" s="439"/>
      <c r="Y1118" s="437"/>
      <c r="Z1118" s="452"/>
      <c r="AA1118" s="442"/>
      <c r="AB1118" s="437" t="s">
        <v>665</v>
      </c>
    </row>
    <row r="1119" spans="1:28">
      <c r="A1119" s="314" t="s">
        <v>3724</v>
      </c>
      <c r="B1119" s="480"/>
      <c r="C1119" s="441"/>
      <c r="D1119" s="437"/>
      <c r="E1119" s="438"/>
      <c r="F1119" s="437"/>
      <c r="G1119" s="437"/>
      <c r="H1119" s="437"/>
      <c r="I1119" s="437"/>
      <c r="J1119" s="261"/>
      <c r="K1119" s="1007"/>
      <c r="L1119" s="1008"/>
      <c r="M1119" s="1008"/>
      <c r="N1119" s="454"/>
      <c r="O1119" s="454"/>
      <c r="P1119" s="452"/>
      <c r="Q1119" s="453"/>
      <c r="R1119" s="442"/>
      <c r="S1119" s="437"/>
      <c r="T1119" s="442"/>
      <c r="U1119" s="439"/>
      <c r="V1119" s="441"/>
      <c r="W1119" s="439"/>
      <c r="X1119" s="439"/>
      <c r="Y1119" s="437"/>
      <c r="Z1119" s="452"/>
      <c r="AA1119" s="442"/>
      <c r="AB1119" s="437" t="s">
        <v>665</v>
      </c>
    </row>
    <row r="1120" spans="1:28">
      <c r="A1120" s="314" t="s">
        <v>3725</v>
      </c>
      <c r="B1120" s="480"/>
      <c r="C1120" s="441"/>
      <c r="D1120" s="437"/>
      <c r="E1120" s="438"/>
      <c r="F1120" s="437"/>
      <c r="G1120" s="437"/>
      <c r="H1120" s="437"/>
      <c r="I1120" s="437"/>
      <c r="J1120" s="261"/>
      <c r="K1120" s="1007"/>
      <c r="L1120" s="1008"/>
      <c r="M1120" s="1008"/>
      <c r="N1120" s="454"/>
      <c r="O1120" s="454"/>
      <c r="P1120" s="452"/>
      <c r="Q1120" s="453"/>
      <c r="R1120" s="442"/>
      <c r="S1120" s="437"/>
      <c r="T1120" s="442"/>
      <c r="U1120" s="439"/>
      <c r="V1120" s="441"/>
      <c r="W1120" s="439"/>
      <c r="X1120" s="439"/>
      <c r="Y1120" s="437"/>
      <c r="Z1120" s="452"/>
      <c r="AA1120" s="442"/>
      <c r="AB1120" s="437" t="s">
        <v>665</v>
      </c>
    </row>
    <row r="1121" spans="1:28">
      <c r="A1121" s="314" t="s">
        <v>3726</v>
      </c>
      <c r="B1121" s="482"/>
      <c r="C1121" s="448"/>
      <c r="D1121" s="449"/>
      <c r="E1121" s="438"/>
      <c r="F1121" s="437"/>
      <c r="G1121" s="439"/>
      <c r="H1121" s="437"/>
      <c r="I1121" s="437"/>
      <c r="J1121" s="261"/>
      <c r="K1121" s="441"/>
      <c r="L1121" s="440"/>
      <c r="M1121" s="440"/>
      <c r="N1121" s="452"/>
      <c r="O1121" s="452"/>
      <c r="P1121" s="452"/>
      <c r="Q1121" s="453"/>
      <c r="R1121" s="441"/>
      <c r="S1121" s="441"/>
      <c r="T1121" s="441"/>
      <c r="U1121" s="439"/>
      <c r="V1121" s="441"/>
      <c r="W1121" s="439"/>
      <c r="X1121" s="439"/>
      <c r="Y1121" s="437"/>
      <c r="Z1121" s="452"/>
      <c r="AA1121" s="441"/>
      <c r="AB1121" s="441">
        <v>4253030758</v>
      </c>
    </row>
    <row r="1122" spans="1:28">
      <c r="A1122" s="314" t="s">
        <v>3727</v>
      </c>
      <c r="B1122" s="479"/>
      <c r="C1122" s="437"/>
      <c r="D1122" s="449"/>
      <c r="E1122" s="438"/>
      <c r="F1122" s="439"/>
      <c r="G1122" s="439"/>
      <c r="H1122" s="455"/>
      <c r="I1122" s="437"/>
      <c r="J1122" s="261"/>
      <c r="K1122" s="1007"/>
      <c r="L1122" s="1008"/>
      <c r="M1122" s="1008"/>
      <c r="N1122" s="454"/>
      <c r="O1122" s="452"/>
      <c r="P1122" s="452"/>
      <c r="Q1122" s="453"/>
      <c r="R1122" s="442"/>
      <c r="S1122" s="437"/>
      <c r="T1122" s="442"/>
      <c r="U1122" s="439"/>
      <c r="V1122" s="441"/>
      <c r="W1122" s="439"/>
      <c r="X1122" s="439"/>
      <c r="Y1122" s="437"/>
      <c r="Z1122" s="452"/>
      <c r="AA1122" s="442"/>
      <c r="AB1122" s="437" t="s">
        <v>665</v>
      </c>
    </row>
    <row r="1123" spans="1:28">
      <c r="A1123" s="314" t="s">
        <v>3728</v>
      </c>
      <c r="B1123" s="479"/>
      <c r="C1123" s="437"/>
      <c r="D1123" s="449"/>
      <c r="E1123" s="438"/>
      <c r="F1123" s="439"/>
      <c r="G1123" s="439"/>
      <c r="H1123" s="455"/>
      <c r="I1123" s="437"/>
      <c r="J1123" s="261"/>
      <c r="K1123" s="1007"/>
      <c r="L1123" s="1008"/>
      <c r="M1123" s="1008"/>
      <c r="N1123" s="454"/>
      <c r="O1123" s="452"/>
      <c r="P1123" s="452"/>
      <c r="Q1123" s="453"/>
      <c r="R1123" s="442"/>
      <c r="S1123" s="437"/>
      <c r="T1123" s="442"/>
      <c r="U1123" s="439"/>
      <c r="V1123" s="441"/>
      <c r="W1123" s="439"/>
      <c r="X1123" s="439"/>
      <c r="Y1123" s="437"/>
      <c r="Z1123" s="452"/>
      <c r="AA1123" s="442"/>
      <c r="AB1123" s="437" t="s">
        <v>665</v>
      </c>
    </row>
    <row r="1124" spans="1:28">
      <c r="A1124" s="314" t="s">
        <v>3729</v>
      </c>
      <c r="B1124" s="479"/>
      <c r="C1124" s="437"/>
      <c r="D1124" s="449"/>
      <c r="E1124" s="438"/>
      <c r="F1124" s="439"/>
      <c r="G1124" s="439"/>
      <c r="H1124" s="455"/>
      <c r="I1124" s="437"/>
      <c r="J1124" s="261"/>
      <c r="K1124" s="1007"/>
      <c r="L1124" s="1008"/>
      <c r="M1124" s="1008"/>
      <c r="N1124" s="454"/>
      <c r="O1124" s="452"/>
      <c r="P1124" s="452"/>
      <c r="Q1124" s="453"/>
      <c r="R1124" s="442"/>
      <c r="S1124" s="437"/>
      <c r="T1124" s="442"/>
      <c r="U1124" s="439"/>
      <c r="V1124" s="441"/>
      <c r="W1124" s="439"/>
      <c r="X1124" s="439"/>
      <c r="Y1124" s="437"/>
      <c r="Z1124" s="452"/>
      <c r="AA1124" s="442"/>
      <c r="AB1124" s="437" t="s">
        <v>665</v>
      </c>
    </row>
    <row r="1125" spans="1:28">
      <c r="A1125" s="314" t="s">
        <v>3730</v>
      </c>
      <c r="B1125" s="479"/>
      <c r="C1125" s="437"/>
      <c r="D1125" s="449"/>
      <c r="E1125" s="438"/>
      <c r="F1125" s="439"/>
      <c r="G1125" s="439"/>
      <c r="H1125" s="455"/>
      <c r="I1125" s="437"/>
      <c r="J1125" s="261"/>
      <c r="K1125" s="1007"/>
      <c r="L1125" s="1008"/>
      <c r="M1125" s="1008"/>
      <c r="N1125" s="454"/>
      <c r="O1125" s="452"/>
      <c r="P1125" s="452"/>
      <c r="Q1125" s="453"/>
      <c r="R1125" s="442"/>
      <c r="S1125" s="437"/>
      <c r="T1125" s="442"/>
      <c r="U1125" s="439"/>
      <c r="V1125" s="441"/>
      <c r="W1125" s="439"/>
      <c r="X1125" s="439"/>
      <c r="Y1125" s="437"/>
      <c r="Z1125" s="452"/>
      <c r="AA1125" s="442"/>
      <c r="AB1125" s="437" t="s">
        <v>665</v>
      </c>
    </row>
    <row r="1126" spans="1:28">
      <c r="A1126" s="314" t="s">
        <v>3731</v>
      </c>
      <c r="B1126" s="479"/>
      <c r="C1126" s="437"/>
      <c r="D1126" s="449"/>
      <c r="E1126" s="438"/>
      <c r="F1126" s="439"/>
      <c r="G1126" s="439"/>
      <c r="H1126" s="455"/>
      <c r="I1126" s="437"/>
      <c r="J1126" s="261"/>
      <c r="K1126" s="1007"/>
      <c r="L1126" s="1008"/>
      <c r="M1126" s="1008"/>
      <c r="N1126" s="454"/>
      <c r="O1126" s="452"/>
      <c r="P1126" s="452"/>
      <c r="Q1126" s="453"/>
      <c r="R1126" s="442"/>
      <c r="S1126" s="437"/>
      <c r="T1126" s="442"/>
      <c r="U1126" s="439"/>
      <c r="V1126" s="441"/>
      <c r="W1126" s="439"/>
      <c r="X1126" s="439"/>
      <c r="Y1126" s="437"/>
      <c r="Z1126" s="452"/>
      <c r="AA1126" s="442"/>
      <c r="AB1126" s="437" t="s">
        <v>665</v>
      </c>
    </row>
    <row r="1127" spans="1:28">
      <c r="A1127" s="314" t="s">
        <v>3732</v>
      </c>
      <c r="B1127" s="479"/>
      <c r="C1127" s="437"/>
      <c r="D1127" s="449"/>
      <c r="E1127" s="438"/>
      <c r="F1127" s="439"/>
      <c r="G1127" s="439"/>
      <c r="H1127" s="455"/>
      <c r="I1127" s="437"/>
      <c r="J1127" s="261"/>
      <c r="K1127" s="1007"/>
      <c r="L1127" s="1008"/>
      <c r="M1127" s="1008"/>
      <c r="N1127" s="454"/>
      <c r="O1127" s="452"/>
      <c r="P1127" s="452"/>
      <c r="Q1127" s="453"/>
      <c r="R1127" s="442"/>
      <c r="S1127" s="437"/>
      <c r="T1127" s="442"/>
      <c r="U1127" s="439"/>
      <c r="V1127" s="441"/>
      <c r="W1127" s="439"/>
      <c r="X1127" s="439"/>
      <c r="Y1127" s="437"/>
      <c r="Z1127" s="452"/>
      <c r="AA1127" s="442"/>
      <c r="AB1127" s="437" t="s">
        <v>665</v>
      </c>
    </row>
    <row r="1128" spans="1:28">
      <c r="A1128" s="314" t="s">
        <v>3733</v>
      </c>
      <c r="B1128" s="479"/>
      <c r="C1128" s="437"/>
      <c r="D1128" s="449"/>
      <c r="E1128" s="438"/>
      <c r="F1128" s="439"/>
      <c r="G1128" s="439"/>
      <c r="H1128" s="455"/>
      <c r="I1128" s="437"/>
      <c r="J1128" s="261"/>
      <c r="K1128" s="1007"/>
      <c r="L1128" s="1008"/>
      <c r="M1128" s="1008"/>
      <c r="N1128" s="454"/>
      <c r="O1128" s="452"/>
      <c r="P1128" s="452"/>
      <c r="Q1128" s="453"/>
      <c r="R1128" s="442"/>
      <c r="S1128" s="437"/>
      <c r="T1128" s="442"/>
      <c r="U1128" s="439"/>
      <c r="V1128" s="441"/>
      <c r="W1128" s="439"/>
      <c r="X1128" s="439"/>
      <c r="Y1128" s="437"/>
      <c r="Z1128" s="452"/>
      <c r="AA1128" s="442"/>
      <c r="AB1128" s="437" t="s">
        <v>665</v>
      </c>
    </row>
    <row r="1129" spans="1:28">
      <c r="A1129" s="314" t="s">
        <v>3734</v>
      </c>
      <c r="B1129" s="479"/>
      <c r="C1129" s="437"/>
      <c r="D1129" s="449"/>
      <c r="E1129" s="438"/>
      <c r="F1129" s="439"/>
      <c r="G1129" s="439"/>
      <c r="H1129" s="455"/>
      <c r="I1129" s="437"/>
      <c r="J1129" s="261"/>
      <c r="K1129" s="1007"/>
      <c r="L1129" s="1008"/>
      <c r="M1129" s="1008"/>
      <c r="N1129" s="454"/>
      <c r="O1129" s="452"/>
      <c r="P1129" s="452"/>
      <c r="Q1129" s="453"/>
      <c r="R1129" s="442"/>
      <c r="S1129" s="437"/>
      <c r="T1129" s="442"/>
      <c r="U1129" s="439"/>
      <c r="V1129" s="441"/>
      <c r="W1129" s="439"/>
      <c r="X1129" s="439"/>
      <c r="Y1129" s="437"/>
      <c r="Z1129" s="452"/>
      <c r="AA1129" s="442"/>
      <c r="AB1129" s="437" t="s">
        <v>665</v>
      </c>
    </row>
    <row r="1130" spans="1:28">
      <c r="A1130" s="314" t="s">
        <v>3735</v>
      </c>
      <c r="B1130" s="479"/>
      <c r="C1130" s="437"/>
      <c r="D1130" s="449"/>
      <c r="E1130" s="438"/>
      <c r="F1130" s="439"/>
      <c r="G1130" s="439"/>
      <c r="H1130" s="455"/>
      <c r="I1130" s="437"/>
      <c r="J1130" s="261"/>
      <c r="K1130" s="1007"/>
      <c r="L1130" s="1008"/>
      <c r="M1130" s="1008"/>
      <c r="N1130" s="454"/>
      <c r="O1130" s="452"/>
      <c r="P1130" s="452"/>
      <c r="Q1130" s="453"/>
      <c r="R1130" s="442"/>
      <c r="S1130" s="437"/>
      <c r="T1130" s="442"/>
      <c r="U1130" s="439"/>
      <c r="V1130" s="441"/>
      <c r="W1130" s="439"/>
      <c r="X1130" s="439"/>
      <c r="Y1130" s="437"/>
      <c r="Z1130" s="452"/>
      <c r="AA1130" s="442"/>
      <c r="AB1130" s="437" t="s">
        <v>665</v>
      </c>
    </row>
    <row r="1131" spans="1:28">
      <c r="A1131" s="314" t="s">
        <v>3736</v>
      </c>
      <c r="B1131" s="479"/>
      <c r="C1131" s="437"/>
      <c r="D1131" s="449"/>
      <c r="E1131" s="438"/>
      <c r="F1131" s="439"/>
      <c r="G1131" s="439"/>
      <c r="H1131" s="455"/>
      <c r="I1131" s="437"/>
      <c r="J1131" s="261"/>
      <c r="K1131" s="1007"/>
      <c r="L1131" s="1008"/>
      <c r="M1131" s="1008"/>
      <c r="N1131" s="454"/>
      <c r="O1131" s="452"/>
      <c r="P1131" s="452"/>
      <c r="Q1131" s="453"/>
      <c r="R1131" s="442"/>
      <c r="S1131" s="437"/>
      <c r="T1131" s="442"/>
      <c r="U1131" s="439"/>
      <c r="V1131" s="441"/>
      <c r="W1131" s="439"/>
      <c r="X1131" s="439"/>
      <c r="Y1131" s="437"/>
      <c r="Z1131" s="452"/>
      <c r="AA1131" s="442"/>
      <c r="AB1131" s="437" t="s">
        <v>665</v>
      </c>
    </row>
    <row r="1132" spans="1:28">
      <c r="A1132" s="314" t="s">
        <v>3737</v>
      </c>
      <c r="B1132" s="479"/>
      <c r="C1132" s="437"/>
      <c r="D1132" s="449"/>
      <c r="E1132" s="438"/>
      <c r="F1132" s="439"/>
      <c r="G1132" s="439"/>
      <c r="H1132" s="455"/>
      <c r="I1132" s="437"/>
      <c r="J1132" s="261"/>
      <c r="K1132" s="1007"/>
      <c r="L1132" s="1008"/>
      <c r="M1132" s="1008"/>
      <c r="N1132" s="454"/>
      <c r="O1132" s="452"/>
      <c r="P1132" s="452"/>
      <c r="Q1132" s="453"/>
      <c r="R1132" s="442"/>
      <c r="S1132" s="437"/>
      <c r="T1132" s="442"/>
      <c r="U1132" s="439"/>
      <c r="V1132" s="441"/>
      <c r="W1132" s="439"/>
      <c r="X1132" s="439"/>
      <c r="Y1132" s="437"/>
      <c r="Z1132" s="452"/>
      <c r="AA1132" s="442"/>
      <c r="AB1132" s="437" t="s">
        <v>665</v>
      </c>
    </row>
    <row r="1133" spans="1:28">
      <c r="A1133" s="314" t="s">
        <v>3738</v>
      </c>
      <c r="B1133" s="479"/>
      <c r="C1133" s="437"/>
      <c r="D1133" s="449"/>
      <c r="E1133" s="438"/>
      <c r="F1133" s="439"/>
      <c r="G1133" s="439"/>
      <c r="H1133" s="455"/>
      <c r="I1133" s="437"/>
      <c r="J1133" s="261"/>
      <c r="K1133" s="1007"/>
      <c r="L1133" s="1008"/>
      <c r="M1133" s="1008"/>
      <c r="N1133" s="454"/>
      <c r="O1133" s="452"/>
      <c r="P1133" s="452"/>
      <c r="Q1133" s="453"/>
      <c r="R1133" s="442"/>
      <c r="S1133" s="437"/>
      <c r="T1133" s="442"/>
      <c r="U1133" s="439"/>
      <c r="V1133" s="441"/>
      <c r="W1133" s="439"/>
      <c r="X1133" s="439"/>
      <c r="Y1133" s="437"/>
      <c r="Z1133" s="452"/>
      <c r="AA1133" s="442"/>
      <c r="AB1133" s="437" t="s">
        <v>665</v>
      </c>
    </row>
    <row r="1134" spans="1:28">
      <c r="A1134" s="314" t="s">
        <v>3739</v>
      </c>
      <c r="B1134" s="479"/>
      <c r="C1134" s="437"/>
      <c r="D1134" s="449"/>
      <c r="E1134" s="438"/>
      <c r="F1134" s="439"/>
      <c r="G1134" s="439"/>
      <c r="H1134" s="455"/>
      <c r="I1134" s="437"/>
      <c r="J1134" s="261"/>
      <c r="K1134" s="1007"/>
      <c r="L1134" s="1008"/>
      <c r="M1134" s="1008"/>
      <c r="N1134" s="454"/>
      <c r="O1134" s="452"/>
      <c r="P1134" s="452"/>
      <c r="Q1134" s="453"/>
      <c r="R1134" s="442"/>
      <c r="S1134" s="437"/>
      <c r="T1134" s="442"/>
      <c r="U1134" s="439"/>
      <c r="V1134" s="441"/>
      <c r="W1134" s="439"/>
      <c r="X1134" s="439"/>
      <c r="Y1134" s="437"/>
      <c r="Z1134" s="452"/>
      <c r="AA1134" s="442"/>
      <c r="AB1134" s="437" t="s">
        <v>665</v>
      </c>
    </row>
    <row r="1135" spans="1:28">
      <c r="A1135" s="314" t="s">
        <v>3740</v>
      </c>
      <c r="B1135" s="479"/>
      <c r="C1135" s="437"/>
      <c r="D1135" s="449"/>
      <c r="E1135" s="438"/>
      <c r="F1135" s="439"/>
      <c r="G1135" s="439"/>
      <c r="H1135" s="455"/>
      <c r="I1135" s="437"/>
      <c r="J1135" s="261"/>
      <c r="K1135" s="1007"/>
      <c r="L1135" s="1008"/>
      <c r="M1135" s="1008"/>
      <c r="N1135" s="454"/>
      <c r="O1135" s="452"/>
      <c r="P1135" s="452"/>
      <c r="Q1135" s="453"/>
      <c r="R1135" s="442"/>
      <c r="S1135" s="437"/>
      <c r="T1135" s="442"/>
      <c r="U1135" s="439"/>
      <c r="V1135" s="441"/>
      <c r="W1135" s="439"/>
      <c r="X1135" s="439"/>
      <c r="Y1135" s="437"/>
      <c r="Z1135" s="452"/>
      <c r="AA1135" s="442"/>
      <c r="AB1135" s="437" t="s">
        <v>665</v>
      </c>
    </row>
    <row r="1136" spans="1:28">
      <c r="A1136" s="314" t="s">
        <v>3741</v>
      </c>
      <c r="B1136" s="479"/>
      <c r="C1136" s="437"/>
      <c r="D1136" s="449"/>
      <c r="E1136" s="438"/>
      <c r="F1136" s="439"/>
      <c r="G1136" s="439"/>
      <c r="H1136" s="455"/>
      <c r="I1136" s="437"/>
      <c r="J1136" s="261"/>
      <c r="K1136" s="1007"/>
      <c r="L1136" s="1008"/>
      <c r="M1136" s="1008"/>
      <c r="N1136" s="454"/>
      <c r="O1136" s="452"/>
      <c r="P1136" s="452"/>
      <c r="Q1136" s="453"/>
      <c r="R1136" s="442"/>
      <c r="S1136" s="437"/>
      <c r="T1136" s="442"/>
      <c r="U1136" s="439"/>
      <c r="V1136" s="441"/>
      <c r="W1136" s="439"/>
      <c r="X1136" s="439"/>
      <c r="Y1136" s="437"/>
      <c r="Z1136" s="452"/>
      <c r="AA1136" s="442"/>
      <c r="AB1136" s="437" t="s">
        <v>665</v>
      </c>
    </row>
    <row r="1137" spans="1:28">
      <c r="A1137" s="314" t="s">
        <v>3742</v>
      </c>
      <c r="B1137" s="479"/>
      <c r="C1137" s="437"/>
      <c r="D1137" s="449"/>
      <c r="E1137" s="438"/>
      <c r="F1137" s="439"/>
      <c r="G1137" s="439"/>
      <c r="H1137" s="455"/>
      <c r="I1137" s="437"/>
      <c r="J1137" s="261"/>
      <c r="K1137" s="1007"/>
      <c r="L1137" s="1008"/>
      <c r="M1137" s="1008"/>
      <c r="N1137" s="454"/>
      <c r="O1137" s="452"/>
      <c r="P1137" s="452"/>
      <c r="Q1137" s="453"/>
      <c r="R1137" s="442"/>
      <c r="S1137" s="437"/>
      <c r="T1137" s="442"/>
      <c r="U1137" s="439"/>
      <c r="V1137" s="441"/>
      <c r="W1137" s="439"/>
      <c r="X1137" s="439"/>
      <c r="Y1137" s="437"/>
      <c r="Z1137" s="452"/>
      <c r="AA1137" s="442"/>
      <c r="AB1137" s="437" t="s">
        <v>665</v>
      </c>
    </row>
    <row r="1138" spans="1:28">
      <c r="A1138" s="314" t="s">
        <v>3743</v>
      </c>
      <c r="B1138" s="479"/>
      <c r="C1138" s="437"/>
      <c r="D1138" s="449"/>
      <c r="E1138" s="438"/>
      <c r="F1138" s="439"/>
      <c r="G1138" s="439"/>
      <c r="H1138" s="455"/>
      <c r="I1138" s="437"/>
      <c r="J1138" s="261"/>
      <c r="K1138" s="1007"/>
      <c r="L1138" s="1008"/>
      <c r="M1138" s="1008"/>
      <c r="N1138" s="454"/>
      <c r="O1138" s="452"/>
      <c r="P1138" s="452"/>
      <c r="Q1138" s="453"/>
      <c r="R1138" s="442"/>
      <c r="S1138" s="437"/>
      <c r="T1138" s="442"/>
      <c r="U1138" s="439"/>
      <c r="V1138" s="441"/>
      <c r="W1138" s="439"/>
      <c r="X1138" s="439"/>
      <c r="Y1138" s="437"/>
      <c r="Z1138" s="452"/>
      <c r="AA1138" s="442"/>
      <c r="AB1138" s="437" t="s">
        <v>665</v>
      </c>
    </row>
    <row r="1139" spans="1:28">
      <c r="A1139" s="314" t="s">
        <v>3744</v>
      </c>
      <c r="B1139" s="479"/>
      <c r="C1139" s="437"/>
      <c r="D1139" s="449"/>
      <c r="E1139" s="438"/>
      <c r="F1139" s="439"/>
      <c r="G1139" s="439"/>
      <c r="H1139" s="455"/>
      <c r="I1139" s="437"/>
      <c r="J1139" s="261"/>
      <c r="K1139" s="1007"/>
      <c r="L1139" s="1008"/>
      <c r="M1139" s="1008"/>
      <c r="N1139" s="454"/>
      <c r="O1139" s="452"/>
      <c r="P1139" s="452"/>
      <c r="Q1139" s="453"/>
      <c r="R1139" s="442"/>
      <c r="S1139" s="437"/>
      <c r="T1139" s="442"/>
      <c r="U1139" s="439"/>
      <c r="V1139" s="441"/>
      <c r="W1139" s="439"/>
      <c r="X1139" s="439"/>
      <c r="Y1139" s="437"/>
      <c r="Z1139" s="452"/>
      <c r="AA1139" s="442"/>
      <c r="AB1139" s="437" t="s">
        <v>665</v>
      </c>
    </row>
    <row r="1140" spans="1:28">
      <c r="A1140" s="314" t="s">
        <v>3745</v>
      </c>
      <c r="B1140" s="479"/>
      <c r="C1140" s="437"/>
      <c r="D1140" s="449"/>
      <c r="E1140" s="438"/>
      <c r="F1140" s="439"/>
      <c r="G1140" s="439"/>
      <c r="H1140" s="455"/>
      <c r="I1140" s="437"/>
      <c r="J1140" s="261"/>
      <c r="K1140" s="1007"/>
      <c r="L1140" s="1008"/>
      <c r="M1140" s="1008"/>
      <c r="N1140" s="454"/>
      <c r="O1140" s="452"/>
      <c r="P1140" s="452"/>
      <c r="Q1140" s="453"/>
      <c r="R1140" s="442"/>
      <c r="S1140" s="437"/>
      <c r="T1140" s="442"/>
      <c r="U1140" s="439"/>
      <c r="V1140" s="441"/>
      <c r="W1140" s="439"/>
      <c r="X1140" s="439"/>
      <c r="Y1140" s="437"/>
      <c r="Z1140" s="452"/>
      <c r="AA1140" s="442"/>
      <c r="AB1140" s="437" t="s">
        <v>665</v>
      </c>
    </row>
    <row r="1141" spans="1:28">
      <c r="A1141" s="314" t="s">
        <v>3746</v>
      </c>
      <c r="B1141" s="479"/>
      <c r="C1141" s="437"/>
      <c r="D1141" s="449"/>
      <c r="E1141" s="438"/>
      <c r="F1141" s="439"/>
      <c r="G1141" s="439"/>
      <c r="H1141" s="455"/>
      <c r="I1141" s="437"/>
      <c r="J1141" s="261"/>
      <c r="K1141" s="1007"/>
      <c r="L1141" s="1008"/>
      <c r="M1141" s="1008"/>
      <c r="N1141" s="454"/>
      <c r="O1141" s="452"/>
      <c r="P1141" s="452"/>
      <c r="Q1141" s="453"/>
      <c r="R1141" s="442"/>
      <c r="S1141" s="437"/>
      <c r="T1141" s="442"/>
      <c r="U1141" s="439"/>
      <c r="V1141" s="441"/>
      <c r="W1141" s="439"/>
      <c r="X1141" s="439"/>
      <c r="Y1141" s="437"/>
      <c r="Z1141" s="452"/>
      <c r="AA1141" s="442"/>
      <c r="AB1141" s="437" t="s">
        <v>665</v>
      </c>
    </row>
    <row r="1142" spans="1:28">
      <c r="A1142" s="314" t="s">
        <v>3747</v>
      </c>
      <c r="B1142" s="479"/>
      <c r="C1142" s="437"/>
      <c r="D1142" s="449"/>
      <c r="E1142" s="438"/>
      <c r="F1142" s="439"/>
      <c r="G1142" s="439"/>
      <c r="H1142" s="455"/>
      <c r="I1142" s="437"/>
      <c r="J1142" s="261"/>
      <c r="K1142" s="1007"/>
      <c r="L1142" s="1008"/>
      <c r="M1142" s="1008"/>
      <c r="N1142" s="454"/>
      <c r="O1142" s="452"/>
      <c r="P1142" s="452"/>
      <c r="Q1142" s="453"/>
      <c r="R1142" s="442"/>
      <c r="S1142" s="437"/>
      <c r="T1142" s="442"/>
      <c r="U1142" s="439"/>
      <c r="V1142" s="441"/>
      <c r="W1142" s="439"/>
      <c r="X1142" s="439"/>
      <c r="Y1142" s="437"/>
      <c r="Z1142" s="452"/>
      <c r="AA1142" s="442"/>
      <c r="AB1142" s="437" t="s">
        <v>665</v>
      </c>
    </row>
    <row r="1143" spans="1:28">
      <c r="A1143" s="314" t="s">
        <v>3748</v>
      </c>
      <c r="B1143" s="479"/>
      <c r="C1143" s="437"/>
      <c r="D1143" s="449"/>
      <c r="E1143" s="438"/>
      <c r="F1143" s="439"/>
      <c r="G1143" s="439"/>
      <c r="H1143" s="455"/>
      <c r="I1143" s="437"/>
      <c r="J1143" s="261"/>
      <c r="K1143" s="1007"/>
      <c r="L1143" s="1008"/>
      <c r="M1143" s="1008"/>
      <c r="N1143" s="454"/>
      <c r="O1143" s="452"/>
      <c r="P1143" s="452"/>
      <c r="Q1143" s="453"/>
      <c r="R1143" s="442"/>
      <c r="S1143" s="437"/>
      <c r="T1143" s="442"/>
      <c r="U1143" s="439"/>
      <c r="V1143" s="441"/>
      <c r="W1143" s="439"/>
      <c r="X1143" s="439"/>
      <c r="Y1143" s="437"/>
      <c r="Z1143" s="452"/>
      <c r="AA1143" s="442"/>
      <c r="AB1143" s="437" t="s">
        <v>665</v>
      </c>
    </row>
    <row r="1144" spans="1:28">
      <c r="A1144" s="314" t="s">
        <v>3749</v>
      </c>
      <c r="B1144" s="479"/>
      <c r="C1144" s="437"/>
      <c r="D1144" s="449"/>
      <c r="E1144" s="438"/>
      <c r="F1144" s="439"/>
      <c r="G1144" s="439"/>
      <c r="H1144" s="455"/>
      <c r="I1144" s="437"/>
      <c r="J1144" s="261"/>
      <c r="K1144" s="1007"/>
      <c r="L1144" s="1008"/>
      <c r="M1144" s="1008"/>
      <c r="N1144" s="454"/>
      <c r="O1144" s="452"/>
      <c r="P1144" s="452"/>
      <c r="Q1144" s="453"/>
      <c r="R1144" s="442"/>
      <c r="S1144" s="437"/>
      <c r="T1144" s="442"/>
      <c r="U1144" s="439"/>
      <c r="V1144" s="441"/>
      <c r="W1144" s="439"/>
      <c r="X1144" s="439"/>
      <c r="Y1144" s="437"/>
      <c r="Z1144" s="452"/>
      <c r="AA1144" s="442"/>
      <c r="AB1144" s="437" t="s">
        <v>665</v>
      </c>
    </row>
    <row r="1145" spans="1:28">
      <c r="A1145" s="314" t="s">
        <v>3750</v>
      </c>
      <c r="B1145" s="479"/>
      <c r="C1145" s="437"/>
      <c r="D1145" s="449"/>
      <c r="E1145" s="438"/>
      <c r="F1145" s="439"/>
      <c r="G1145" s="439"/>
      <c r="H1145" s="455"/>
      <c r="I1145" s="437"/>
      <c r="J1145" s="261"/>
      <c r="K1145" s="1007"/>
      <c r="L1145" s="1008"/>
      <c r="M1145" s="1008"/>
      <c r="N1145" s="454"/>
      <c r="O1145" s="452"/>
      <c r="P1145" s="452"/>
      <c r="Q1145" s="453"/>
      <c r="R1145" s="442"/>
      <c r="S1145" s="437"/>
      <c r="T1145" s="442"/>
      <c r="U1145" s="439"/>
      <c r="V1145" s="441"/>
      <c r="W1145" s="439"/>
      <c r="X1145" s="439"/>
      <c r="Y1145" s="437"/>
      <c r="Z1145" s="452"/>
      <c r="AA1145" s="442"/>
      <c r="AB1145" s="437" t="s">
        <v>665</v>
      </c>
    </row>
    <row r="1146" spans="1:28">
      <c r="A1146" s="314" t="s">
        <v>3751</v>
      </c>
      <c r="B1146" s="479"/>
      <c r="C1146" s="437"/>
      <c r="D1146" s="449"/>
      <c r="E1146" s="438"/>
      <c r="F1146" s="439"/>
      <c r="G1146" s="439"/>
      <c r="H1146" s="455"/>
      <c r="I1146" s="437"/>
      <c r="J1146" s="261"/>
      <c r="K1146" s="1007"/>
      <c r="L1146" s="1008"/>
      <c r="M1146" s="1008"/>
      <c r="N1146" s="454"/>
      <c r="O1146" s="452"/>
      <c r="P1146" s="452"/>
      <c r="Q1146" s="453"/>
      <c r="R1146" s="442"/>
      <c r="S1146" s="437"/>
      <c r="T1146" s="442"/>
      <c r="U1146" s="439"/>
      <c r="V1146" s="441"/>
      <c r="W1146" s="439"/>
      <c r="X1146" s="439"/>
      <c r="Y1146" s="437"/>
      <c r="Z1146" s="452"/>
      <c r="AA1146" s="442"/>
      <c r="AB1146" s="437" t="s">
        <v>665</v>
      </c>
    </row>
    <row r="1147" spans="1:28">
      <c r="A1147" s="314" t="s">
        <v>3752</v>
      </c>
      <c r="B1147" s="479"/>
      <c r="C1147" s="437"/>
      <c r="D1147" s="449"/>
      <c r="E1147" s="438"/>
      <c r="F1147" s="439"/>
      <c r="G1147" s="439"/>
      <c r="H1147" s="455"/>
      <c r="I1147" s="437"/>
      <c r="J1147" s="261"/>
      <c r="K1147" s="1007"/>
      <c r="L1147" s="1008"/>
      <c r="M1147" s="1008"/>
      <c r="N1147" s="454"/>
      <c r="O1147" s="452"/>
      <c r="P1147" s="452"/>
      <c r="Q1147" s="453"/>
      <c r="R1147" s="442"/>
      <c r="S1147" s="437"/>
      <c r="T1147" s="442"/>
      <c r="U1147" s="439"/>
      <c r="V1147" s="441"/>
      <c r="W1147" s="439"/>
      <c r="X1147" s="439"/>
      <c r="Y1147" s="437"/>
      <c r="Z1147" s="452"/>
      <c r="AA1147" s="442"/>
      <c r="AB1147" s="437" t="s">
        <v>665</v>
      </c>
    </row>
    <row r="1148" spans="1:28">
      <c r="A1148" s="314" t="s">
        <v>3753</v>
      </c>
      <c r="B1148" s="479"/>
      <c r="C1148" s="437"/>
      <c r="D1148" s="449"/>
      <c r="E1148" s="438"/>
      <c r="F1148" s="439"/>
      <c r="G1148" s="439"/>
      <c r="H1148" s="455"/>
      <c r="I1148" s="437"/>
      <c r="J1148" s="261"/>
      <c r="K1148" s="1007"/>
      <c r="L1148" s="1008"/>
      <c r="M1148" s="1008"/>
      <c r="N1148" s="454"/>
      <c r="O1148" s="452"/>
      <c r="P1148" s="452"/>
      <c r="Q1148" s="453"/>
      <c r="R1148" s="442"/>
      <c r="S1148" s="437"/>
      <c r="T1148" s="442"/>
      <c r="U1148" s="439"/>
      <c r="V1148" s="441"/>
      <c r="W1148" s="439"/>
      <c r="X1148" s="439"/>
      <c r="Y1148" s="437"/>
      <c r="Z1148" s="452"/>
      <c r="AA1148" s="442"/>
      <c r="AB1148" s="437" t="s">
        <v>665</v>
      </c>
    </row>
    <row r="1149" spans="1:28">
      <c r="A1149" s="314" t="s">
        <v>3754</v>
      </c>
      <c r="B1149" s="479"/>
      <c r="C1149" s="437"/>
      <c r="D1149" s="449"/>
      <c r="E1149" s="438"/>
      <c r="F1149" s="439"/>
      <c r="G1149" s="439"/>
      <c r="H1149" s="455"/>
      <c r="I1149" s="437"/>
      <c r="J1149" s="261"/>
      <c r="K1149" s="1007"/>
      <c r="L1149" s="1008"/>
      <c r="M1149" s="1008"/>
      <c r="N1149" s="454"/>
      <c r="O1149" s="452"/>
      <c r="P1149" s="452"/>
      <c r="Q1149" s="453"/>
      <c r="R1149" s="442"/>
      <c r="S1149" s="437"/>
      <c r="T1149" s="442"/>
      <c r="U1149" s="439"/>
      <c r="V1149" s="441"/>
      <c r="W1149" s="439"/>
      <c r="X1149" s="439"/>
      <c r="Y1149" s="437"/>
      <c r="Z1149" s="452"/>
      <c r="AA1149" s="442"/>
      <c r="AB1149" s="437" t="s">
        <v>665</v>
      </c>
    </row>
    <row r="1150" spans="1:28">
      <c r="A1150" s="314" t="s">
        <v>3755</v>
      </c>
      <c r="B1150" s="479"/>
      <c r="C1150" s="437"/>
      <c r="D1150" s="449"/>
      <c r="E1150" s="438"/>
      <c r="F1150" s="439"/>
      <c r="G1150" s="439"/>
      <c r="H1150" s="455"/>
      <c r="I1150" s="437"/>
      <c r="J1150" s="261"/>
      <c r="K1150" s="1007"/>
      <c r="L1150" s="1008"/>
      <c r="M1150" s="1008"/>
      <c r="N1150" s="454"/>
      <c r="O1150" s="452"/>
      <c r="P1150" s="452"/>
      <c r="Q1150" s="453"/>
      <c r="R1150" s="442"/>
      <c r="S1150" s="437"/>
      <c r="T1150" s="442"/>
      <c r="U1150" s="439"/>
      <c r="V1150" s="441"/>
      <c r="W1150" s="439"/>
      <c r="X1150" s="439"/>
      <c r="Y1150" s="437"/>
      <c r="Z1150" s="452"/>
      <c r="AA1150" s="442"/>
      <c r="AB1150" s="437" t="s">
        <v>665</v>
      </c>
    </row>
    <row r="1151" spans="1:28">
      <c r="A1151" s="314" t="s">
        <v>3756</v>
      </c>
      <c r="B1151" s="479"/>
      <c r="C1151" s="437"/>
      <c r="D1151" s="449"/>
      <c r="E1151" s="438"/>
      <c r="F1151" s="439"/>
      <c r="G1151" s="439"/>
      <c r="H1151" s="455"/>
      <c r="I1151" s="437"/>
      <c r="J1151" s="261"/>
      <c r="K1151" s="1007"/>
      <c r="L1151" s="1008"/>
      <c r="M1151" s="1008"/>
      <c r="N1151" s="454"/>
      <c r="O1151" s="452"/>
      <c r="P1151" s="452"/>
      <c r="Q1151" s="453"/>
      <c r="R1151" s="442"/>
      <c r="S1151" s="437"/>
      <c r="T1151" s="442"/>
      <c r="U1151" s="439"/>
      <c r="V1151" s="441"/>
      <c r="W1151" s="439"/>
      <c r="X1151" s="439"/>
      <c r="Y1151" s="437"/>
      <c r="Z1151" s="452"/>
      <c r="AA1151" s="442"/>
      <c r="AB1151" s="437" t="s">
        <v>665</v>
      </c>
    </row>
    <row r="1152" spans="1:28">
      <c r="A1152" s="314" t="s">
        <v>3757</v>
      </c>
      <c r="B1152" s="479"/>
      <c r="C1152" s="437"/>
      <c r="D1152" s="449"/>
      <c r="E1152" s="438"/>
      <c r="F1152" s="439"/>
      <c r="G1152" s="439"/>
      <c r="H1152" s="455"/>
      <c r="I1152" s="437"/>
      <c r="J1152" s="261"/>
      <c r="K1152" s="1007"/>
      <c r="L1152" s="1008"/>
      <c r="M1152" s="1008"/>
      <c r="N1152" s="454"/>
      <c r="O1152" s="452"/>
      <c r="P1152" s="452"/>
      <c r="Q1152" s="453"/>
      <c r="R1152" s="442"/>
      <c r="S1152" s="437"/>
      <c r="T1152" s="442"/>
      <c r="U1152" s="439"/>
      <c r="V1152" s="441"/>
      <c r="W1152" s="439"/>
      <c r="X1152" s="439"/>
      <c r="Y1152" s="437"/>
      <c r="Z1152" s="452"/>
      <c r="AA1152" s="442"/>
      <c r="AB1152" s="437" t="s">
        <v>665</v>
      </c>
    </row>
    <row r="1153" spans="1:28">
      <c r="A1153" s="314" t="s">
        <v>3758</v>
      </c>
      <c r="B1153" s="479"/>
      <c r="C1153" s="437"/>
      <c r="D1153" s="449"/>
      <c r="E1153" s="438"/>
      <c r="F1153" s="439"/>
      <c r="G1153" s="439"/>
      <c r="H1153" s="455"/>
      <c r="I1153" s="437"/>
      <c r="J1153" s="261"/>
      <c r="K1153" s="1007"/>
      <c r="L1153" s="1008"/>
      <c r="M1153" s="1008"/>
      <c r="N1153" s="454"/>
      <c r="O1153" s="452"/>
      <c r="P1153" s="452"/>
      <c r="Q1153" s="453"/>
      <c r="R1153" s="442"/>
      <c r="S1153" s="437"/>
      <c r="T1153" s="442"/>
      <c r="U1153" s="439"/>
      <c r="V1153" s="441"/>
      <c r="W1153" s="439"/>
      <c r="X1153" s="439"/>
      <c r="Y1153" s="437"/>
      <c r="Z1153" s="452"/>
      <c r="AA1153" s="442"/>
      <c r="AB1153" s="437" t="s">
        <v>2620</v>
      </c>
    </row>
    <row r="1154" spans="1:28">
      <c r="A1154" s="314" t="s">
        <v>3759</v>
      </c>
      <c r="B1154" s="479"/>
      <c r="C1154" s="437"/>
      <c r="D1154" s="449"/>
      <c r="E1154" s="438"/>
      <c r="F1154" s="439"/>
      <c r="G1154" s="439"/>
      <c r="H1154" s="455"/>
      <c r="I1154" s="437"/>
      <c r="J1154" s="261"/>
      <c r="K1154" s="1007"/>
      <c r="L1154" s="1008"/>
      <c r="M1154" s="1008"/>
      <c r="N1154" s="454"/>
      <c r="O1154" s="452"/>
      <c r="P1154" s="452"/>
      <c r="Q1154" s="453"/>
      <c r="R1154" s="442"/>
      <c r="S1154" s="437"/>
      <c r="T1154" s="442"/>
      <c r="U1154" s="439"/>
      <c r="V1154" s="441"/>
      <c r="W1154" s="439"/>
      <c r="X1154" s="439"/>
      <c r="Y1154" s="437"/>
      <c r="Z1154" s="452"/>
      <c r="AA1154" s="442"/>
      <c r="AB1154" s="437" t="s">
        <v>2620</v>
      </c>
    </row>
    <row r="1155" spans="1:28">
      <c r="A1155" s="314" t="s">
        <v>3760</v>
      </c>
      <c r="B1155" s="479"/>
      <c r="C1155" s="437"/>
      <c r="D1155" s="449"/>
      <c r="E1155" s="438"/>
      <c r="F1155" s="439"/>
      <c r="G1155" s="439"/>
      <c r="H1155" s="455"/>
      <c r="I1155" s="437"/>
      <c r="J1155" s="261"/>
      <c r="K1155" s="1007"/>
      <c r="L1155" s="1008"/>
      <c r="M1155" s="1008"/>
      <c r="N1155" s="454"/>
      <c r="O1155" s="452"/>
      <c r="P1155" s="452"/>
      <c r="Q1155" s="453"/>
      <c r="R1155" s="442"/>
      <c r="S1155" s="437"/>
      <c r="T1155" s="442"/>
      <c r="U1155" s="439"/>
      <c r="V1155" s="441"/>
      <c r="W1155" s="439"/>
      <c r="X1155" s="439"/>
      <c r="Y1155" s="437"/>
      <c r="Z1155" s="452"/>
      <c r="AA1155" s="442"/>
      <c r="AB1155" s="437" t="s">
        <v>2620</v>
      </c>
    </row>
    <row r="1156" spans="1:28">
      <c r="A1156" s="314" t="s">
        <v>3761</v>
      </c>
      <c r="B1156" s="479"/>
      <c r="C1156" s="437"/>
      <c r="D1156" s="449"/>
      <c r="E1156" s="438"/>
      <c r="F1156" s="439"/>
      <c r="G1156" s="439"/>
      <c r="H1156" s="455"/>
      <c r="I1156" s="437"/>
      <c r="J1156" s="261"/>
      <c r="K1156" s="1007"/>
      <c r="L1156" s="1008"/>
      <c r="M1156" s="1008"/>
      <c r="N1156" s="454"/>
      <c r="O1156" s="452"/>
      <c r="P1156" s="452"/>
      <c r="Q1156" s="453"/>
      <c r="R1156" s="442"/>
      <c r="S1156" s="437"/>
      <c r="T1156" s="442"/>
      <c r="U1156" s="439"/>
      <c r="V1156" s="441"/>
      <c r="W1156" s="439"/>
      <c r="X1156" s="439"/>
      <c r="Y1156" s="437"/>
      <c r="Z1156" s="452"/>
      <c r="AA1156" s="442"/>
      <c r="AB1156" s="437" t="s">
        <v>2620</v>
      </c>
    </row>
    <row r="1157" spans="1:28">
      <c r="A1157" s="314" t="s">
        <v>3762</v>
      </c>
      <c r="B1157" s="479"/>
      <c r="C1157" s="437"/>
      <c r="D1157" s="449"/>
      <c r="E1157" s="438"/>
      <c r="F1157" s="439"/>
      <c r="G1157" s="439"/>
      <c r="H1157" s="455"/>
      <c r="I1157" s="437"/>
      <c r="J1157" s="261"/>
      <c r="K1157" s="1007"/>
      <c r="L1157" s="1008"/>
      <c r="M1157" s="1008"/>
      <c r="N1157" s="454"/>
      <c r="O1157" s="452"/>
      <c r="P1157" s="452"/>
      <c r="Q1157" s="453"/>
      <c r="R1157" s="442"/>
      <c r="S1157" s="437"/>
      <c r="T1157" s="442"/>
      <c r="U1157" s="439"/>
      <c r="V1157" s="441"/>
      <c r="W1157" s="439"/>
      <c r="X1157" s="439"/>
      <c r="Y1157" s="437"/>
      <c r="Z1157" s="452"/>
      <c r="AA1157" s="442"/>
      <c r="AB1157" s="437" t="s">
        <v>2620</v>
      </c>
    </row>
    <row r="1158" spans="1:28">
      <c r="A1158" s="314" t="s">
        <v>3763</v>
      </c>
      <c r="B1158" s="480"/>
      <c r="C1158" s="441"/>
      <c r="D1158" s="449"/>
      <c r="E1158" s="438"/>
      <c r="F1158" s="437"/>
      <c r="G1158" s="439"/>
      <c r="H1158" s="455"/>
      <c r="I1158" s="437"/>
      <c r="J1158" s="261"/>
      <c r="K1158" s="1007"/>
      <c r="L1158" s="1008"/>
      <c r="M1158" s="1008"/>
      <c r="N1158" s="454"/>
      <c r="O1158" s="452"/>
      <c r="P1158" s="452"/>
      <c r="Q1158" s="453"/>
      <c r="R1158" s="442"/>
      <c r="S1158" s="437"/>
      <c r="T1158" s="442"/>
      <c r="U1158" s="439"/>
      <c r="V1158" s="441"/>
      <c r="W1158" s="439"/>
      <c r="X1158" s="439"/>
      <c r="Y1158" s="437"/>
      <c r="Z1158" s="452"/>
      <c r="AA1158" s="442"/>
      <c r="AB1158" s="437" t="s">
        <v>2621</v>
      </c>
    </row>
    <row r="1159" spans="1:28">
      <c r="A1159" s="314" t="s">
        <v>3764</v>
      </c>
      <c r="B1159" s="480"/>
      <c r="C1159" s="441"/>
      <c r="D1159" s="437"/>
      <c r="E1159" s="438"/>
      <c r="F1159" s="449"/>
      <c r="G1159" s="439"/>
      <c r="H1159" s="437"/>
      <c r="I1159" s="437"/>
      <c r="J1159" s="261"/>
      <c r="K1159" s="440"/>
      <c r="L1159" s="440"/>
      <c r="M1159" s="440"/>
      <c r="N1159" s="452"/>
      <c r="O1159" s="452"/>
      <c r="P1159" s="452"/>
      <c r="Q1159" s="453"/>
      <c r="R1159" s="441"/>
      <c r="S1159" s="441"/>
      <c r="T1159" s="441"/>
      <c r="U1159" s="439"/>
      <c r="V1159" s="441"/>
      <c r="W1159" s="439"/>
      <c r="X1159" s="439"/>
      <c r="Y1159" s="437"/>
      <c r="Z1159" s="452"/>
      <c r="AA1159" s="441"/>
      <c r="AB1159" s="441">
        <v>4213003797</v>
      </c>
    </row>
    <row r="1160" spans="1:28">
      <c r="A1160" s="314" t="s">
        <v>3765</v>
      </c>
      <c r="B1160" s="480"/>
      <c r="C1160" s="441"/>
      <c r="D1160" s="437"/>
      <c r="E1160" s="438"/>
      <c r="F1160" s="449"/>
      <c r="G1160" s="439"/>
      <c r="H1160" s="437"/>
      <c r="I1160" s="437"/>
      <c r="J1160" s="261"/>
      <c r="K1160" s="440"/>
      <c r="L1160" s="440"/>
      <c r="M1160" s="440"/>
      <c r="N1160" s="452"/>
      <c r="O1160" s="452"/>
      <c r="P1160" s="452"/>
      <c r="Q1160" s="453"/>
      <c r="R1160" s="441"/>
      <c r="S1160" s="441"/>
      <c r="T1160" s="441"/>
      <c r="U1160" s="439"/>
      <c r="V1160" s="441"/>
      <c r="W1160" s="439"/>
      <c r="X1160" s="439"/>
      <c r="Y1160" s="437"/>
      <c r="Z1160" s="452"/>
      <c r="AA1160" s="441"/>
      <c r="AB1160" s="441">
        <v>4252007178</v>
      </c>
    </row>
    <row r="1161" spans="1:28">
      <c r="A1161" s="314" t="s">
        <v>3766</v>
      </c>
      <c r="B1161" s="480"/>
      <c r="C1161" s="441"/>
      <c r="D1161" s="437"/>
      <c r="E1161" s="438"/>
      <c r="F1161" s="449"/>
      <c r="G1161" s="439"/>
      <c r="H1161" s="437"/>
      <c r="I1161" s="437"/>
      <c r="J1161" s="261"/>
      <c r="K1161" s="440"/>
      <c r="L1161" s="440"/>
      <c r="M1161" s="440"/>
      <c r="N1161" s="452"/>
      <c r="O1161" s="452"/>
      <c r="P1161" s="452"/>
      <c r="Q1161" s="453"/>
      <c r="R1161" s="441"/>
      <c r="S1161" s="441"/>
      <c r="T1161" s="441"/>
      <c r="U1161" s="439"/>
      <c r="V1161" s="441"/>
      <c r="W1161" s="439"/>
      <c r="X1161" s="439"/>
      <c r="Y1161" s="437"/>
      <c r="Z1161" s="452"/>
      <c r="AA1161" s="441"/>
      <c r="AB1161" s="441">
        <v>4238003037</v>
      </c>
    </row>
    <row r="1162" spans="1:28">
      <c r="A1162" s="314" t="s">
        <v>3767</v>
      </c>
      <c r="B1162" s="480"/>
      <c r="C1162" s="437"/>
      <c r="D1162" s="449"/>
      <c r="E1162" s="438"/>
      <c r="F1162" s="449"/>
      <c r="G1162" s="439"/>
      <c r="H1162" s="437"/>
      <c r="I1162" s="444"/>
      <c r="J1162" s="446"/>
      <c r="K1162" s="440"/>
      <c r="L1162" s="440"/>
      <c r="M1162" s="440"/>
      <c r="N1162" s="442"/>
      <c r="O1162" s="442"/>
      <c r="P1162" s="442"/>
      <c r="Q1162" s="443"/>
      <c r="R1162" s="441"/>
      <c r="S1162" s="441"/>
      <c r="T1162" s="441"/>
      <c r="U1162" s="439"/>
      <c r="V1162" s="441"/>
      <c r="W1162" s="439"/>
      <c r="X1162" s="439"/>
      <c r="Y1162" s="437"/>
      <c r="Z1162" s="442"/>
      <c r="AA1162" s="441"/>
      <c r="AB1162" s="441">
        <v>5406691654</v>
      </c>
    </row>
    <row r="1163" spans="1:28">
      <c r="A1163" s="314" t="s">
        <v>3768</v>
      </c>
      <c r="B1163" s="480"/>
      <c r="C1163" s="437"/>
      <c r="D1163" s="449"/>
      <c r="E1163" s="438"/>
      <c r="F1163" s="449"/>
      <c r="G1163" s="439"/>
      <c r="H1163" s="437"/>
      <c r="I1163" s="437"/>
      <c r="J1163" s="261"/>
      <c r="K1163" s="440"/>
      <c r="L1163" s="440"/>
      <c r="M1163" s="440"/>
      <c r="N1163" s="442"/>
      <c r="O1163" s="442"/>
      <c r="P1163" s="442"/>
      <c r="Q1163" s="443"/>
      <c r="R1163" s="441"/>
      <c r="S1163" s="441"/>
      <c r="T1163" s="441"/>
      <c r="U1163" s="439"/>
      <c r="V1163" s="441"/>
      <c r="W1163" s="439"/>
      <c r="X1163" s="439"/>
      <c r="Y1163" s="437"/>
      <c r="Z1163" s="442"/>
      <c r="AA1163" s="441"/>
      <c r="AB1163" s="441">
        <v>4220039723</v>
      </c>
    </row>
    <row r="1164" spans="1:28">
      <c r="A1164" s="314" t="s">
        <v>3769</v>
      </c>
      <c r="B1164" s="480"/>
      <c r="C1164" s="437"/>
      <c r="D1164" s="449"/>
      <c r="E1164" s="438"/>
      <c r="F1164" s="449"/>
      <c r="G1164" s="439"/>
      <c r="H1164" s="437"/>
      <c r="I1164" s="437"/>
      <c r="J1164" s="261"/>
      <c r="K1164" s="440"/>
      <c r="L1164" s="440"/>
      <c r="M1164" s="440"/>
      <c r="N1164" s="442"/>
      <c r="O1164" s="442"/>
      <c r="P1164" s="442"/>
      <c r="Q1164" s="443"/>
      <c r="R1164" s="441"/>
      <c r="S1164" s="441"/>
      <c r="T1164" s="441"/>
      <c r="U1164" s="439"/>
      <c r="V1164" s="441"/>
      <c r="W1164" s="439"/>
      <c r="X1164" s="439"/>
      <c r="Y1164" s="437"/>
      <c r="Z1164" s="442"/>
      <c r="AA1164" s="441"/>
      <c r="AB1164" s="441">
        <v>4253022965</v>
      </c>
    </row>
    <row r="1165" spans="1:28">
      <c r="A1165" s="314" t="s">
        <v>3770</v>
      </c>
      <c r="B1165" s="480"/>
      <c r="C1165" s="437"/>
      <c r="D1165" s="449"/>
      <c r="E1165" s="438"/>
      <c r="F1165" s="449"/>
      <c r="G1165" s="439"/>
      <c r="H1165" s="437"/>
      <c r="I1165" s="437"/>
      <c r="J1165" s="261"/>
      <c r="K1165" s="440"/>
      <c r="L1165" s="440"/>
      <c r="M1165" s="440"/>
      <c r="N1165" s="442"/>
      <c r="O1165" s="442"/>
      <c r="P1165" s="442"/>
      <c r="Q1165" s="443"/>
      <c r="R1165" s="441"/>
      <c r="S1165" s="441"/>
      <c r="T1165" s="441"/>
      <c r="U1165" s="439"/>
      <c r="V1165" s="441"/>
      <c r="W1165" s="439"/>
      <c r="X1165" s="439"/>
      <c r="Y1165" s="437"/>
      <c r="Z1165" s="442"/>
      <c r="AA1165" s="441"/>
      <c r="AB1165" s="441">
        <v>4253022965</v>
      </c>
    </row>
    <row r="1166" spans="1:28">
      <c r="A1166" s="314" t="s">
        <v>3771</v>
      </c>
      <c r="B1166" s="480"/>
      <c r="C1166" s="437"/>
      <c r="D1166" s="449"/>
      <c r="E1166" s="438"/>
      <c r="F1166" s="449"/>
      <c r="G1166" s="439"/>
      <c r="H1166" s="437"/>
      <c r="I1166" s="437"/>
      <c r="J1166" s="261"/>
      <c r="K1166" s="440"/>
      <c r="L1166" s="440"/>
      <c r="M1166" s="440"/>
      <c r="N1166" s="442"/>
      <c r="O1166" s="442"/>
      <c r="P1166" s="442"/>
      <c r="Q1166" s="443"/>
      <c r="R1166" s="441"/>
      <c r="S1166" s="441"/>
      <c r="T1166" s="441"/>
      <c r="U1166" s="439"/>
      <c r="V1166" s="441"/>
      <c r="W1166" s="439"/>
      <c r="X1166" s="439"/>
      <c r="Y1166" s="437"/>
      <c r="Z1166" s="442"/>
      <c r="AA1166" s="441"/>
      <c r="AB1166" s="441">
        <v>4252003790</v>
      </c>
    </row>
    <row r="1167" spans="1:28">
      <c r="A1167" s="314" t="s">
        <v>3772</v>
      </c>
      <c r="B1167" s="480"/>
      <c r="C1167" s="437"/>
      <c r="D1167" s="449"/>
      <c r="E1167" s="438"/>
      <c r="F1167" s="449"/>
      <c r="G1167" s="439"/>
      <c r="H1167" s="437"/>
      <c r="I1167" s="437"/>
      <c r="J1167" s="261"/>
      <c r="K1167" s="440"/>
      <c r="L1167" s="440"/>
      <c r="M1167" s="440"/>
      <c r="N1167" s="442"/>
      <c r="O1167" s="442"/>
      <c r="P1167" s="442"/>
      <c r="Q1167" s="443"/>
      <c r="R1167" s="441"/>
      <c r="S1167" s="441"/>
      <c r="T1167" s="441"/>
      <c r="U1167" s="439"/>
      <c r="V1167" s="441"/>
      <c r="W1167" s="439"/>
      <c r="X1167" s="439"/>
      <c r="Y1167" s="437"/>
      <c r="Z1167" s="442"/>
      <c r="AA1167" s="441"/>
      <c r="AB1167" s="441">
        <v>4252003790</v>
      </c>
    </row>
    <row r="1168" spans="1:28">
      <c r="A1168" s="314" t="s">
        <v>3773</v>
      </c>
      <c r="B1168" s="480"/>
      <c r="C1168" s="437"/>
      <c r="D1168" s="449"/>
      <c r="E1168" s="438"/>
      <c r="F1168" s="449"/>
      <c r="G1168" s="439"/>
      <c r="H1168" s="437"/>
      <c r="I1168" s="437"/>
      <c r="J1168" s="261"/>
      <c r="K1168" s="440"/>
      <c r="L1168" s="440"/>
      <c r="M1168" s="440"/>
      <c r="N1168" s="442"/>
      <c r="O1168" s="442"/>
      <c r="P1168" s="442"/>
      <c r="Q1168" s="443"/>
      <c r="R1168" s="441"/>
      <c r="S1168" s="441"/>
      <c r="T1168" s="441"/>
      <c r="U1168" s="439"/>
      <c r="V1168" s="441"/>
      <c r="W1168" s="439"/>
      <c r="X1168" s="439"/>
      <c r="Y1168" s="437"/>
      <c r="Z1168" s="442"/>
      <c r="AA1168" s="441"/>
      <c r="AB1168" s="441">
        <v>4205261120</v>
      </c>
    </row>
    <row r="1169" spans="1:28">
      <c r="A1169" s="314" t="s">
        <v>3774</v>
      </c>
      <c r="B1169" s="480"/>
      <c r="C1169" s="437"/>
      <c r="D1169" s="449"/>
      <c r="E1169" s="438"/>
      <c r="F1169" s="449"/>
      <c r="G1169" s="439"/>
      <c r="H1169" s="437"/>
      <c r="I1169" s="444"/>
      <c r="J1169" s="446"/>
      <c r="K1169" s="441"/>
      <c r="L1169" s="440"/>
      <c r="M1169" s="441"/>
      <c r="N1169" s="442"/>
      <c r="O1169" s="442"/>
      <c r="P1169" s="442"/>
      <c r="Q1169" s="443"/>
      <c r="R1169" s="441"/>
      <c r="S1169" s="437"/>
      <c r="T1169" s="441"/>
      <c r="U1169" s="439"/>
      <c r="V1169" s="441"/>
      <c r="W1169" s="439"/>
      <c r="X1169" s="439"/>
      <c r="Y1169" s="437"/>
      <c r="Z1169" s="442"/>
      <c r="AA1169" s="441"/>
      <c r="AB1169" s="437" t="s">
        <v>527</v>
      </c>
    </row>
    <row r="1170" spans="1:28">
      <c r="A1170" s="314" t="s">
        <v>3775</v>
      </c>
      <c r="B1170" s="480"/>
      <c r="C1170" s="437"/>
      <c r="D1170" s="449"/>
      <c r="E1170" s="438"/>
      <c r="F1170" s="449"/>
      <c r="G1170" s="439"/>
      <c r="H1170" s="437"/>
      <c r="I1170" s="444"/>
      <c r="J1170" s="446"/>
      <c r="K1170" s="441"/>
      <c r="L1170" s="440"/>
      <c r="M1170" s="441"/>
      <c r="N1170" s="442"/>
      <c r="O1170" s="442"/>
      <c r="P1170" s="442"/>
      <c r="Q1170" s="443"/>
      <c r="R1170" s="441"/>
      <c r="S1170" s="441"/>
      <c r="T1170" s="441"/>
      <c r="U1170" s="439"/>
      <c r="V1170" s="441"/>
      <c r="W1170" s="439"/>
      <c r="X1170" s="439"/>
      <c r="Y1170" s="437"/>
      <c r="Z1170" s="442"/>
      <c r="AA1170" s="441"/>
      <c r="AB1170" s="441">
        <v>4213003797</v>
      </c>
    </row>
    <row r="1171" spans="1:28">
      <c r="A1171" s="314" t="s">
        <v>3776</v>
      </c>
      <c r="B1171" s="480"/>
      <c r="C1171" s="437"/>
      <c r="D1171" s="449"/>
      <c r="E1171" s="438"/>
      <c r="F1171" s="449"/>
      <c r="G1171" s="439"/>
      <c r="H1171" s="437"/>
      <c r="I1171" s="444"/>
      <c r="J1171" s="446"/>
      <c r="K1171" s="441"/>
      <c r="L1171" s="440"/>
      <c r="M1171" s="441"/>
      <c r="N1171" s="442"/>
      <c r="O1171" s="442"/>
      <c r="P1171" s="442"/>
      <c r="Q1171" s="443"/>
      <c r="R1171" s="441"/>
      <c r="S1171" s="437"/>
      <c r="T1171" s="441"/>
      <c r="U1171" s="439"/>
      <c r="V1171" s="441"/>
      <c r="W1171" s="439"/>
      <c r="X1171" s="439"/>
      <c r="Y1171" s="437"/>
      <c r="Z1171" s="442"/>
      <c r="AA1171" s="441"/>
      <c r="AB1171" s="437" t="s">
        <v>533</v>
      </c>
    </row>
    <row r="1172" spans="1:28">
      <c r="A1172" s="314" t="s">
        <v>3777</v>
      </c>
      <c r="B1172" s="482"/>
      <c r="C1172" s="448"/>
      <c r="D1172" s="437"/>
      <c r="E1172" s="315"/>
      <c r="F1172" s="439"/>
      <c r="G1172" s="439"/>
      <c r="H1172" s="437"/>
      <c r="I1172" s="444"/>
      <c r="J1172" s="261"/>
      <c r="K1172" s="441"/>
      <c r="L1172" s="441"/>
      <c r="M1172" s="441"/>
      <c r="N1172" s="442"/>
      <c r="O1172" s="442"/>
      <c r="P1172" s="442"/>
      <c r="Q1172" s="443"/>
      <c r="R1172" s="441"/>
      <c r="S1172" s="440"/>
      <c r="T1172" s="442"/>
      <c r="U1172" s="439"/>
      <c r="V1172" s="441"/>
      <c r="W1172" s="437"/>
      <c r="X1172" s="439"/>
      <c r="Y1172" s="441"/>
      <c r="Z1172" s="442"/>
      <c r="AA1172" s="441"/>
      <c r="AB1172" s="440">
        <v>4252007178</v>
      </c>
    </row>
    <row r="1173" spans="1:28">
      <c r="A1173" s="314" t="s">
        <v>3778</v>
      </c>
      <c r="B1173" s="482"/>
      <c r="C1173" s="448"/>
      <c r="D1173" s="437"/>
      <c r="E1173" s="315"/>
      <c r="F1173" s="439"/>
      <c r="G1173" s="451"/>
      <c r="H1173" s="437"/>
      <c r="I1173" s="444"/>
      <c r="J1173" s="261"/>
      <c r="K1173" s="441"/>
      <c r="L1173" s="441"/>
      <c r="M1173" s="441"/>
      <c r="N1173" s="442"/>
      <c r="O1173" s="442"/>
      <c r="P1173" s="442"/>
      <c r="Q1173" s="443"/>
      <c r="R1173" s="441"/>
      <c r="S1173" s="440"/>
      <c r="T1173" s="442"/>
      <c r="U1173" s="439"/>
      <c r="V1173" s="441"/>
      <c r="W1173" s="437"/>
      <c r="X1173" s="437"/>
      <c r="Y1173" s="441"/>
      <c r="Z1173" s="442"/>
      <c r="AA1173" s="441"/>
      <c r="AB1173" s="440">
        <v>4252000077</v>
      </c>
    </row>
    <row r="1174" spans="1:28">
      <c r="A1174" s="314" t="s">
        <v>3779</v>
      </c>
      <c r="B1174" s="482"/>
      <c r="C1174" s="448"/>
      <c r="D1174" s="437"/>
      <c r="E1174" s="315"/>
      <c r="F1174" s="439"/>
      <c r="G1174" s="451"/>
      <c r="H1174" s="437"/>
      <c r="I1174" s="444"/>
      <c r="J1174" s="261"/>
      <c r="K1174" s="441"/>
      <c r="L1174" s="441"/>
      <c r="M1174" s="441"/>
      <c r="N1174" s="442"/>
      <c r="O1174" s="442"/>
      <c r="P1174" s="441"/>
      <c r="Q1174" s="441"/>
      <c r="R1174" s="441"/>
      <c r="S1174" s="440"/>
      <c r="T1174" s="442"/>
      <c r="U1174" s="439"/>
      <c r="V1174" s="441"/>
      <c r="W1174" s="437"/>
      <c r="X1174" s="439"/>
      <c r="Y1174" s="441"/>
      <c r="Z1174" s="442"/>
      <c r="AA1174" s="441"/>
      <c r="AB1174" s="440">
        <v>4223089095</v>
      </c>
    </row>
    <row r="1175" spans="1:28">
      <c r="A1175" s="314" t="s">
        <v>3780</v>
      </c>
      <c r="B1175" s="482"/>
      <c r="C1175" s="448"/>
      <c r="D1175" s="437"/>
      <c r="E1175" s="315"/>
      <c r="F1175" s="439"/>
      <c r="G1175" s="451"/>
      <c r="H1175" s="437"/>
      <c r="I1175" s="444"/>
      <c r="J1175" s="261"/>
      <c r="K1175" s="441"/>
      <c r="L1175" s="441"/>
      <c r="M1175" s="441"/>
      <c r="N1175" s="442"/>
      <c r="O1175" s="442"/>
      <c r="P1175" s="442"/>
      <c r="Q1175" s="443"/>
      <c r="R1175" s="441"/>
      <c r="S1175" s="440"/>
      <c r="T1175" s="442"/>
      <c r="U1175" s="439"/>
      <c r="V1175" s="441"/>
      <c r="W1175" s="437"/>
      <c r="X1175" s="439"/>
      <c r="Y1175" s="441"/>
      <c r="Z1175" s="442"/>
      <c r="AA1175" s="441"/>
      <c r="AB1175" s="440">
        <v>4238003037</v>
      </c>
    </row>
    <row r="1176" spans="1:28">
      <c r="A1176" s="314" t="s">
        <v>3781</v>
      </c>
      <c r="B1176" s="482"/>
      <c r="C1176" s="448"/>
      <c r="D1176" s="437"/>
      <c r="E1176" s="315"/>
      <c r="F1176" s="439"/>
      <c r="G1176" s="451"/>
      <c r="H1176" s="437"/>
      <c r="I1176" s="444"/>
      <c r="J1176" s="261"/>
      <c r="K1176" s="441"/>
      <c r="L1176" s="441"/>
      <c r="M1176" s="441"/>
      <c r="N1176" s="442"/>
      <c r="O1176" s="442"/>
      <c r="P1176" s="442"/>
      <c r="Q1176" s="443"/>
      <c r="R1176" s="441"/>
      <c r="S1176" s="440"/>
      <c r="T1176" s="442"/>
      <c r="U1176" s="439"/>
      <c r="V1176" s="441"/>
      <c r="W1176" s="437"/>
      <c r="X1176" s="439"/>
      <c r="Y1176" s="441"/>
      <c r="Z1176" s="442"/>
      <c r="AA1176" s="441"/>
      <c r="AB1176" s="440">
        <v>4213003797</v>
      </c>
    </row>
    <row r="1177" spans="1:28">
      <c r="A1177" s="314" t="s">
        <v>3782</v>
      </c>
      <c r="B1177" s="480"/>
      <c r="C1177" s="437"/>
      <c r="D1177" s="437"/>
      <c r="E1177" s="315"/>
      <c r="F1177" s="439"/>
      <c r="G1177" s="451"/>
      <c r="H1177" s="455"/>
      <c r="I1177" s="444"/>
      <c r="J1177" s="261"/>
      <c r="K1177" s="441"/>
      <c r="L1177" s="441"/>
      <c r="M1177" s="441"/>
      <c r="N1177" s="442"/>
      <c r="O1177" s="442"/>
      <c r="P1177" s="442"/>
      <c r="Q1177" s="443"/>
      <c r="R1177" s="441"/>
      <c r="S1177" s="440"/>
      <c r="T1177" s="442"/>
      <c r="U1177" s="439"/>
      <c r="V1177" s="441"/>
      <c r="W1177" s="437"/>
      <c r="X1177" s="439"/>
      <c r="Y1177" s="441"/>
      <c r="Z1177" s="442"/>
      <c r="AA1177" s="441"/>
      <c r="AB1177" s="440">
        <v>4218024649</v>
      </c>
    </row>
    <row r="1178" spans="1:28">
      <c r="A1178" s="314" t="s">
        <v>3783</v>
      </c>
      <c r="B1178" s="482"/>
      <c r="C1178" s="448"/>
      <c r="D1178" s="437"/>
      <c r="E1178" s="315"/>
      <c r="F1178" s="439"/>
      <c r="G1178" s="451"/>
      <c r="H1178" s="437"/>
      <c r="I1178" s="444"/>
      <c r="J1178" s="261"/>
      <c r="K1178" s="441"/>
      <c r="L1178" s="441"/>
      <c r="M1178" s="441"/>
      <c r="N1178" s="442"/>
      <c r="O1178" s="442"/>
      <c r="P1178" s="442"/>
      <c r="Q1178" s="443"/>
      <c r="R1178" s="441"/>
      <c r="S1178" s="437"/>
      <c r="T1178" s="442"/>
      <c r="U1178" s="439"/>
      <c r="V1178" s="441"/>
      <c r="W1178" s="437"/>
      <c r="X1178" s="439"/>
      <c r="Y1178" s="441"/>
      <c r="Z1178" s="442"/>
      <c r="AA1178" s="441"/>
      <c r="AB1178" s="437">
        <v>4205307431</v>
      </c>
    </row>
    <row r="1179" spans="1:28">
      <c r="A1179" s="314" t="s">
        <v>3784</v>
      </c>
      <c r="B1179" s="482"/>
      <c r="C1179" s="448"/>
      <c r="D1179" s="437"/>
      <c r="E1179" s="315"/>
      <c r="F1179" s="439"/>
      <c r="G1179" s="451"/>
      <c r="H1179" s="455"/>
      <c r="I1179" s="444"/>
      <c r="J1179" s="261"/>
      <c r="K1179" s="441"/>
      <c r="L1179" s="441"/>
      <c r="M1179" s="441"/>
      <c r="N1179" s="442"/>
      <c r="O1179" s="442"/>
      <c r="P1179" s="441"/>
      <c r="Q1179" s="441"/>
      <c r="R1179" s="441"/>
      <c r="S1179" s="437"/>
      <c r="T1179" s="442"/>
      <c r="U1179" s="439"/>
      <c r="V1179" s="441"/>
      <c r="W1179" s="437"/>
      <c r="X1179" s="437"/>
      <c r="Y1179" s="437"/>
      <c r="Z1179" s="442"/>
      <c r="AA1179" s="441"/>
      <c r="AB1179" s="437">
        <v>4205307431</v>
      </c>
    </row>
    <row r="1180" spans="1:28">
      <c r="A1180" s="314" t="s">
        <v>3785</v>
      </c>
      <c r="B1180" s="482"/>
      <c r="C1180" s="448"/>
      <c r="D1180" s="437"/>
      <c r="E1180" s="315"/>
      <c r="F1180" s="439"/>
      <c r="G1180" s="451"/>
      <c r="H1180" s="437"/>
      <c r="I1180" s="451"/>
      <c r="J1180" s="261"/>
      <c r="K1180" s="441"/>
      <c r="L1180" s="441"/>
      <c r="M1180" s="441"/>
      <c r="N1180" s="442"/>
      <c r="O1180" s="442"/>
      <c r="P1180" s="442"/>
      <c r="Q1180" s="443"/>
      <c r="R1180" s="441"/>
      <c r="S1180" s="437"/>
      <c r="T1180" s="442"/>
      <c r="U1180" s="439"/>
      <c r="V1180" s="441"/>
      <c r="W1180" s="437"/>
      <c r="X1180" s="439"/>
      <c r="Y1180" s="441"/>
      <c r="Z1180" s="442"/>
      <c r="AA1180" s="441"/>
      <c r="AB1180" s="437">
        <v>4205208744</v>
      </c>
    </row>
    <row r="1181" spans="1:28">
      <c r="A1181" s="314" t="s">
        <v>3786</v>
      </c>
      <c r="B1181" s="480"/>
      <c r="C1181" s="437"/>
      <c r="D1181" s="437"/>
      <c r="E1181" s="438"/>
      <c r="F1181" s="439"/>
      <c r="G1181" s="439"/>
      <c r="H1181" s="437"/>
      <c r="I1181" s="444"/>
      <c r="J1181" s="261"/>
      <c r="K1181" s="440"/>
      <c r="L1181" s="440"/>
      <c r="M1181" s="441"/>
      <c r="N1181" s="442"/>
      <c r="O1181" s="442"/>
      <c r="P1181" s="442"/>
      <c r="Q1181" s="443"/>
      <c r="R1181" s="441"/>
      <c r="S1181" s="441"/>
      <c r="T1181" s="441"/>
      <c r="U1181" s="439"/>
      <c r="V1181" s="441"/>
      <c r="W1181" s="439"/>
      <c r="X1181" s="439"/>
      <c r="Y1181" s="441"/>
      <c r="Z1181" s="442"/>
      <c r="AA1181" s="441"/>
      <c r="AB1181" s="441">
        <v>4205307431</v>
      </c>
    </row>
    <row r="1182" spans="1:28">
      <c r="A1182" s="314" t="s">
        <v>3787</v>
      </c>
      <c r="B1182" s="480"/>
      <c r="C1182" s="437"/>
      <c r="D1182" s="437"/>
      <c r="E1182" s="438"/>
      <c r="F1182" s="439"/>
      <c r="G1182" s="439"/>
      <c r="H1182" s="437"/>
      <c r="I1182" s="444"/>
      <c r="J1182" s="261"/>
      <c r="K1182" s="440"/>
      <c r="L1182" s="440"/>
      <c r="M1182" s="441"/>
      <c r="N1182" s="442"/>
      <c r="O1182" s="442"/>
      <c r="P1182" s="442"/>
      <c r="Q1182" s="443"/>
      <c r="R1182" s="441"/>
      <c r="S1182" s="441"/>
      <c r="T1182" s="441"/>
      <c r="U1182" s="439"/>
      <c r="V1182" s="441"/>
      <c r="W1182" s="439"/>
      <c r="X1182" s="441"/>
      <c r="Y1182" s="441"/>
      <c r="Z1182" s="442"/>
      <c r="AA1182" s="441"/>
      <c r="AB1182" s="441">
        <v>4205208744</v>
      </c>
    </row>
    <row r="1183" spans="1:28">
      <c r="A1183" s="314" t="s">
        <v>3788</v>
      </c>
      <c r="B1183" s="480"/>
      <c r="C1183" s="437"/>
      <c r="D1183" s="437"/>
      <c r="E1183" s="438"/>
      <c r="F1183" s="439"/>
      <c r="G1183" s="439"/>
      <c r="H1183" s="437"/>
      <c r="I1183" s="444"/>
      <c r="J1183" s="261"/>
      <c r="K1183" s="440"/>
      <c r="L1183" s="440"/>
      <c r="M1183" s="441"/>
      <c r="N1183" s="442"/>
      <c r="O1183" s="442"/>
      <c r="P1183" s="442"/>
      <c r="Q1183" s="443"/>
      <c r="R1183" s="441"/>
      <c r="S1183" s="441"/>
      <c r="T1183" s="441"/>
      <c r="U1183" s="439"/>
      <c r="V1183" s="441"/>
      <c r="W1183" s="439"/>
      <c r="X1183" s="439"/>
      <c r="Y1183" s="441"/>
      <c r="Z1183" s="442"/>
      <c r="AA1183" s="441"/>
      <c r="AB1183" s="441">
        <v>4209030438</v>
      </c>
    </row>
    <row r="1184" spans="1:28">
      <c r="A1184" s="314" t="s">
        <v>3789</v>
      </c>
      <c r="B1184" s="480"/>
      <c r="C1184" s="437"/>
      <c r="D1184" s="437"/>
      <c r="E1184" s="438"/>
      <c r="F1184" s="439"/>
      <c r="G1184" s="439"/>
      <c r="H1184" s="437"/>
      <c r="I1184" s="444"/>
      <c r="J1184" s="261"/>
      <c r="K1184" s="440"/>
      <c r="L1184" s="440"/>
      <c r="M1184" s="441"/>
      <c r="N1184" s="442"/>
      <c r="O1184" s="442"/>
      <c r="P1184" s="441"/>
      <c r="Q1184" s="441"/>
      <c r="R1184" s="441"/>
      <c r="S1184" s="441"/>
      <c r="T1184" s="441"/>
      <c r="U1184" s="439"/>
      <c r="V1184" s="441"/>
      <c r="W1184" s="437"/>
      <c r="X1184" s="439"/>
      <c r="Y1184" s="441"/>
      <c r="Z1184" s="442"/>
      <c r="AA1184" s="441"/>
      <c r="AB1184" s="441">
        <v>4205086172</v>
      </c>
    </row>
    <row r="1185" spans="1:28">
      <c r="A1185" s="314" t="s">
        <v>3790</v>
      </c>
      <c r="B1185" s="483"/>
      <c r="C1185" s="437"/>
      <c r="D1185" s="437"/>
      <c r="E1185" s="438"/>
      <c r="F1185" s="439"/>
      <c r="G1185" s="439"/>
      <c r="H1185" s="437"/>
      <c r="I1185" s="444"/>
      <c r="J1185" s="261"/>
      <c r="K1185" s="440"/>
      <c r="L1185" s="440"/>
      <c r="M1185" s="441"/>
      <c r="N1185" s="442"/>
      <c r="O1185" s="442"/>
      <c r="P1185" s="442"/>
      <c r="Q1185" s="443"/>
      <c r="R1185" s="441"/>
      <c r="S1185" s="441"/>
      <c r="T1185" s="441"/>
      <c r="U1185" s="439"/>
      <c r="V1185" s="441"/>
      <c r="W1185" s="437"/>
      <c r="X1185" s="441"/>
      <c r="Y1185" s="441"/>
      <c r="Z1185" s="442"/>
      <c r="AA1185" s="441"/>
      <c r="AB1185" s="441">
        <v>4205086172</v>
      </c>
    </row>
    <row r="1186" spans="1:28">
      <c r="A1186" s="314" t="s">
        <v>3791</v>
      </c>
      <c r="B1186" s="480"/>
      <c r="C1186" s="441"/>
      <c r="D1186" s="437"/>
      <c r="E1186" s="438"/>
      <c r="F1186" s="439"/>
      <c r="G1186" s="439"/>
      <c r="H1186" s="437"/>
      <c r="I1186" s="444"/>
      <c r="J1186" s="261"/>
      <c r="K1186" s="440"/>
      <c r="L1186" s="440"/>
      <c r="M1186" s="441"/>
      <c r="N1186" s="442"/>
      <c r="O1186" s="442"/>
      <c r="P1186" s="441"/>
      <c r="Q1186" s="443"/>
      <c r="R1186" s="441"/>
      <c r="S1186" s="437"/>
      <c r="T1186" s="441"/>
      <c r="U1186" s="439"/>
      <c r="V1186" s="441"/>
      <c r="W1186" s="439"/>
      <c r="X1186" s="441"/>
      <c r="Y1186" s="441"/>
      <c r="Z1186" s="442"/>
      <c r="AA1186" s="441"/>
      <c r="AB1186" s="437">
        <v>4238003037</v>
      </c>
    </row>
    <row r="1187" spans="1:28">
      <c r="A1187" s="314" t="s">
        <v>3792</v>
      </c>
      <c r="B1187" s="480"/>
      <c r="C1187" s="441"/>
      <c r="D1187" s="437"/>
      <c r="E1187" s="438"/>
      <c r="F1187" s="439"/>
      <c r="G1187" s="439"/>
      <c r="H1187" s="437"/>
      <c r="I1187" s="444"/>
      <c r="J1187" s="445"/>
      <c r="K1187" s="440"/>
      <c r="L1187" s="440"/>
      <c r="M1187" s="441"/>
      <c r="N1187" s="442"/>
      <c r="O1187" s="442"/>
      <c r="P1187" s="441"/>
      <c r="Q1187" s="443"/>
      <c r="R1187" s="441"/>
      <c r="S1187" s="437"/>
      <c r="T1187" s="441"/>
      <c r="U1187" s="439"/>
      <c r="V1187" s="441"/>
      <c r="W1187" s="439"/>
      <c r="X1187" s="439"/>
      <c r="Y1187" s="441"/>
      <c r="Z1187" s="442"/>
      <c r="AA1187" s="441"/>
      <c r="AB1187" s="437">
        <v>4253012727</v>
      </c>
    </row>
    <row r="1188" spans="1:28">
      <c r="A1188" s="314" t="s">
        <v>3793</v>
      </c>
      <c r="B1188" s="480"/>
      <c r="C1188" s="441"/>
      <c r="D1188" s="437"/>
      <c r="E1188" s="438"/>
      <c r="F1188" s="439"/>
      <c r="G1188" s="439"/>
      <c r="H1188" s="437"/>
      <c r="I1188" s="437"/>
      <c r="J1188" s="261"/>
      <c r="K1188" s="440"/>
      <c r="L1188" s="440"/>
      <c r="M1188" s="441"/>
      <c r="N1188" s="442"/>
      <c r="O1188" s="442"/>
      <c r="P1188" s="441"/>
      <c r="Q1188" s="443"/>
      <c r="R1188" s="441"/>
      <c r="S1188" s="437"/>
      <c r="T1188" s="441"/>
      <c r="U1188" s="439"/>
      <c r="V1188" s="441"/>
      <c r="W1188" s="437"/>
      <c r="X1188" s="439"/>
      <c r="Y1188" s="441"/>
      <c r="Z1188" s="442"/>
      <c r="AA1188" s="441"/>
      <c r="AB1188" s="437">
        <v>5406600343</v>
      </c>
    </row>
    <row r="1189" spans="1:28">
      <c r="A1189" s="314" t="s">
        <v>3794</v>
      </c>
      <c r="B1189" s="480"/>
      <c r="C1189" s="441"/>
      <c r="D1189" s="437"/>
      <c r="E1189" s="438"/>
      <c r="F1189" s="439"/>
      <c r="G1189" s="439"/>
      <c r="H1189" s="437"/>
      <c r="I1189" s="437"/>
      <c r="J1189" s="261"/>
      <c r="K1189" s="440"/>
      <c r="L1189" s="440"/>
      <c r="M1189" s="441"/>
      <c r="N1189" s="442"/>
      <c r="O1189" s="442"/>
      <c r="P1189" s="441"/>
      <c r="Q1189" s="443"/>
      <c r="R1189" s="441"/>
      <c r="S1189" s="437"/>
      <c r="T1189" s="441"/>
      <c r="U1189" s="439"/>
      <c r="V1189" s="441"/>
      <c r="W1189" s="437"/>
      <c r="X1189" s="439"/>
      <c r="Y1189" s="441"/>
      <c r="Z1189" s="442"/>
      <c r="AA1189" s="441"/>
      <c r="AB1189" s="437">
        <v>7805607841</v>
      </c>
    </row>
    <row r="1190" spans="1:28">
      <c r="A1190" s="314" t="s">
        <v>3795</v>
      </c>
      <c r="B1190" s="480"/>
      <c r="C1190" s="441"/>
      <c r="D1190" s="437"/>
      <c r="E1190" s="438"/>
      <c r="F1190" s="439"/>
      <c r="G1190" s="439"/>
      <c r="H1190" s="437"/>
      <c r="I1190" s="437"/>
      <c r="J1190" s="261"/>
      <c r="K1190" s="440"/>
      <c r="L1190" s="440"/>
      <c r="M1190" s="441"/>
      <c r="N1190" s="442"/>
      <c r="O1190" s="442"/>
      <c r="P1190" s="441"/>
      <c r="Q1190" s="443"/>
      <c r="R1190" s="441"/>
      <c r="S1190" s="437"/>
      <c r="T1190" s="441"/>
      <c r="U1190" s="439"/>
      <c r="V1190" s="441"/>
      <c r="W1190" s="437"/>
      <c r="X1190" s="439"/>
      <c r="Y1190" s="441"/>
      <c r="Z1190" s="442"/>
      <c r="AA1190" s="441"/>
      <c r="AB1190" s="437">
        <v>4205208744</v>
      </c>
    </row>
    <row r="1191" spans="1:28">
      <c r="A1191" s="314" t="s">
        <v>3796</v>
      </c>
      <c r="B1191" s="480"/>
      <c r="C1191" s="441"/>
      <c r="D1191" s="437"/>
      <c r="E1191" s="438"/>
      <c r="F1191" s="439"/>
      <c r="G1191" s="439"/>
      <c r="H1191" s="437"/>
      <c r="I1191" s="437"/>
      <c r="J1191" s="261"/>
      <c r="K1191" s="440"/>
      <c r="L1191" s="440"/>
      <c r="M1191" s="441"/>
      <c r="N1191" s="442"/>
      <c r="O1191" s="442"/>
      <c r="P1191" s="441"/>
      <c r="Q1191" s="443"/>
      <c r="R1191" s="441"/>
      <c r="S1191" s="437"/>
      <c r="T1191" s="441"/>
      <c r="U1191" s="439"/>
      <c r="V1191" s="441"/>
      <c r="W1191" s="437"/>
      <c r="X1191" s="439"/>
      <c r="Y1191" s="441"/>
      <c r="Z1191" s="442"/>
      <c r="AA1191" s="441"/>
      <c r="AB1191" s="437">
        <v>4204007107</v>
      </c>
    </row>
    <row r="1192" spans="1:28">
      <c r="A1192" s="314" t="s">
        <v>3797</v>
      </c>
      <c r="B1192" s="480"/>
      <c r="C1192" s="441"/>
      <c r="D1192" s="437"/>
      <c r="E1192" s="438"/>
      <c r="F1192" s="439"/>
      <c r="G1192" s="439"/>
      <c r="H1192" s="437"/>
      <c r="I1192" s="437"/>
      <c r="J1192" s="261"/>
      <c r="K1192" s="440"/>
      <c r="L1192" s="440"/>
      <c r="M1192" s="441"/>
      <c r="N1192" s="442"/>
      <c r="O1192" s="442"/>
      <c r="P1192" s="441"/>
      <c r="Q1192" s="443"/>
      <c r="R1192" s="441"/>
      <c r="S1192" s="437"/>
      <c r="T1192" s="441"/>
      <c r="U1192" s="439"/>
      <c r="V1192" s="441"/>
      <c r="W1192" s="437"/>
      <c r="X1192" s="437"/>
      <c r="Y1192" s="441"/>
      <c r="Z1192" s="442"/>
      <c r="AA1192" s="441"/>
      <c r="AB1192" s="437">
        <v>4205086172</v>
      </c>
    </row>
    <row r="1193" spans="1:28">
      <c r="A1193" s="314" t="s">
        <v>3798</v>
      </c>
      <c r="B1193" s="480"/>
      <c r="C1193" s="441"/>
      <c r="D1193" s="437"/>
      <c r="E1193" s="438"/>
      <c r="F1193" s="439"/>
      <c r="G1193" s="439"/>
      <c r="H1193" s="437"/>
      <c r="I1193" s="437"/>
      <c r="J1193" s="261"/>
      <c r="K1193" s="1008"/>
      <c r="L1193" s="1008"/>
      <c r="M1193" s="1007"/>
      <c r="N1193" s="442"/>
      <c r="O1193" s="442"/>
      <c r="P1193" s="441"/>
      <c r="Q1193" s="443"/>
      <c r="R1193" s="441"/>
      <c r="S1193" s="437"/>
      <c r="T1193" s="442"/>
      <c r="U1193" s="439"/>
      <c r="V1193" s="441"/>
      <c r="W1193" s="437"/>
      <c r="X1193" s="437"/>
      <c r="Y1193" s="441"/>
      <c r="Z1193" s="442"/>
      <c r="AA1193" s="441"/>
      <c r="AB1193" s="437">
        <v>4205314100</v>
      </c>
    </row>
    <row r="1194" spans="1:28">
      <c r="A1194" s="314" t="s">
        <v>3799</v>
      </c>
      <c r="B1194" s="482"/>
      <c r="C1194" s="448"/>
      <c r="D1194" s="437"/>
      <c r="E1194" s="438"/>
      <c r="F1194" s="439"/>
      <c r="G1194" s="439"/>
      <c r="H1194" s="437"/>
      <c r="I1194" s="437"/>
      <c r="J1194" s="261"/>
      <c r="K1194" s="1008"/>
      <c r="L1194" s="1008"/>
      <c r="M1194" s="1007"/>
      <c r="N1194" s="442"/>
      <c r="O1194" s="441"/>
      <c r="P1194" s="441"/>
      <c r="Q1194" s="443"/>
      <c r="R1194" s="441"/>
      <c r="S1194" s="437"/>
      <c r="T1194" s="442"/>
      <c r="U1194" s="439"/>
      <c r="V1194" s="441"/>
      <c r="W1194" s="439"/>
      <c r="X1194" s="437"/>
      <c r="Y1194" s="437"/>
      <c r="Z1194" s="441"/>
      <c r="AA1194" s="441"/>
      <c r="AB1194" s="437">
        <v>4205314100</v>
      </c>
    </row>
    <row r="1195" spans="1:28">
      <c r="A1195" s="314" t="s">
        <v>3800</v>
      </c>
      <c r="B1195" s="479"/>
      <c r="C1195" s="444"/>
      <c r="D1195" s="437"/>
      <c r="E1195" s="316"/>
      <c r="F1195" s="451"/>
      <c r="G1195" s="451"/>
      <c r="H1195" s="455"/>
      <c r="I1195" s="444"/>
      <c r="J1195" s="316"/>
      <c r="K1195" s="440"/>
      <c r="L1195" s="440"/>
      <c r="M1195" s="440"/>
      <c r="N1195" s="442"/>
      <c r="O1195" s="441"/>
      <c r="P1195" s="441"/>
      <c r="Q1195" s="443"/>
      <c r="R1195" s="441"/>
      <c r="S1195" s="440"/>
      <c r="T1195" s="442"/>
      <c r="U1195" s="439"/>
      <c r="V1195" s="441"/>
      <c r="W1195" s="437"/>
      <c r="X1195" s="439"/>
      <c r="Y1195" s="441"/>
      <c r="Z1195" s="441"/>
      <c r="AA1195" s="441"/>
      <c r="AB1195" s="440">
        <v>4209005047</v>
      </c>
    </row>
    <row r="1196" spans="1:28">
      <c r="A1196" s="314" t="s">
        <v>3801</v>
      </c>
      <c r="B1196" s="479"/>
      <c r="C1196" s="444"/>
      <c r="D1196" s="437"/>
      <c r="E1196" s="316"/>
      <c r="F1196" s="451"/>
      <c r="G1196" s="451"/>
      <c r="H1196" s="455"/>
      <c r="I1196" s="444"/>
      <c r="J1196" s="316"/>
      <c r="K1196" s="440"/>
      <c r="L1196" s="440"/>
      <c r="M1196" s="440"/>
      <c r="N1196" s="442"/>
      <c r="O1196" s="441"/>
      <c r="P1196" s="441"/>
      <c r="Q1196" s="443"/>
      <c r="R1196" s="441"/>
      <c r="S1196" s="440"/>
      <c r="T1196" s="442"/>
      <c r="U1196" s="439"/>
      <c r="V1196" s="441"/>
      <c r="W1196" s="437"/>
      <c r="X1196" s="439"/>
      <c r="Y1196" s="441"/>
      <c r="Z1196" s="441"/>
      <c r="AA1196" s="441"/>
      <c r="AB1196" s="440">
        <v>7605016030</v>
      </c>
    </row>
    <row r="1197" spans="1:28">
      <c r="A1197" s="314" t="s">
        <v>3802</v>
      </c>
      <c r="B1197" s="480"/>
      <c r="C1197" s="441"/>
      <c r="D1197" s="437"/>
      <c r="E1197" s="316"/>
      <c r="F1197" s="451"/>
      <c r="G1197" s="451"/>
      <c r="H1197" s="455"/>
      <c r="I1197" s="444"/>
      <c r="J1197" s="316"/>
      <c r="K1197" s="1008"/>
      <c r="L1197" s="1008"/>
      <c r="M1197" s="1008"/>
      <c r="N1197" s="456"/>
      <c r="O1197" s="442"/>
      <c r="P1197" s="441"/>
      <c r="Q1197" s="443"/>
      <c r="R1197" s="441"/>
      <c r="S1197" s="440"/>
      <c r="T1197" s="441"/>
      <c r="U1197" s="439"/>
      <c r="V1197" s="441"/>
      <c r="W1197" s="437"/>
      <c r="X1197" s="439"/>
      <c r="Y1197" s="441"/>
      <c r="Z1197" s="442"/>
      <c r="AA1197" s="441"/>
      <c r="AB1197" s="440">
        <v>4205086172</v>
      </c>
    </row>
    <row r="1198" spans="1:28">
      <c r="A1198" s="314" t="s">
        <v>3803</v>
      </c>
      <c r="B1198" s="479"/>
      <c r="C1198" s="457"/>
      <c r="D1198" s="437"/>
      <c r="E1198" s="316"/>
      <c r="F1198" s="451"/>
      <c r="G1198" s="451"/>
      <c r="H1198" s="455"/>
      <c r="I1198" s="444"/>
      <c r="J1198" s="316"/>
      <c r="K1198" s="1008"/>
      <c r="L1198" s="1008"/>
      <c r="M1198" s="1008"/>
      <c r="N1198" s="450"/>
      <c r="O1198" s="442"/>
      <c r="P1198" s="441"/>
      <c r="Q1198" s="443"/>
      <c r="R1198" s="441"/>
      <c r="S1198" s="440"/>
      <c r="T1198" s="441"/>
      <c r="U1198" s="439"/>
      <c r="V1198" s="441"/>
      <c r="W1198" s="437"/>
      <c r="X1198" s="439"/>
      <c r="Y1198" s="441"/>
      <c r="Z1198" s="442"/>
      <c r="AA1198" s="441"/>
      <c r="AB1198" s="440">
        <v>4205086172</v>
      </c>
    </row>
    <row r="1199" spans="1:28">
      <c r="A1199" s="314" t="s">
        <v>3804</v>
      </c>
      <c r="B1199" s="480"/>
      <c r="C1199" s="441"/>
      <c r="D1199" s="437"/>
      <c r="E1199" s="316"/>
      <c r="F1199" s="451"/>
      <c r="G1199" s="451"/>
      <c r="H1199" s="455"/>
      <c r="I1199" s="444"/>
      <c r="J1199" s="316"/>
      <c r="K1199" s="440"/>
      <c r="L1199" s="440"/>
      <c r="M1199" s="440"/>
      <c r="N1199" s="442"/>
      <c r="O1199" s="442"/>
      <c r="P1199" s="441"/>
      <c r="Q1199" s="443"/>
      <c r="R1199" s="441"/>
      <c r="S1199" s="440"/>
      <c r="T1199" s="442"/>
      <c r="U1199" s="439"/>
      <c r="V1199" s="441"/>
      <c r="W1199" s="437"/>
      <c r="X1199" s="439"/>
      <c r="Y1199" s="441"/>
      <c r="Z1199" s="442"/>
      <c r="AA1199" s="441"/>
      <c r="AB1199" s="440" t="s">
        <v>2622</v>
      </c>
    </row>
    <row r="1200" spans="1:28">
      <c r="A1200" s="314" t="s">
        <v>3805</v>
      </c>
      <c r="B1200" s="480"/>
      <c r="C1200" s="441"/>
      <c r="D1200" s="437"/>
      <c r="E1200" s="316"/>
      <c r="F1200" s="451"/>
      <c r="G1200" s="451"/>
      <c r="H1200" s="455"/>
      <c r="I1200" s="444"/>
      <c r="J1200" s="316"/>
      <c r="K1200" s="440"/>
      <c r="L1200" s="440"/>
      <c r="M1200" s="440"/>
      <c r="N1200" s="442"/>
      <c r="O1200" s="442"/>
      <c r="P1200" s="441"/>
      <c r="Q1200" s="443"/>
      <c r="R1200" s="441"/>
      <c r="S1200" s="440"/>
      <c r="T1200" s="442"/>
      <c r="U1200" s="439"/>
      <c r="V1200" s="441"/>
      <c r="W1200" s="437"/>
      <c r="X1200" s="439"/>
      <c r="Y1200" s="441"/>
      <c r="Z1200" s="442"/>
      <c r="AA1200" s="441"/>
      <c r="AB1200" s="440">
        <v>6679082283</v>
      </c>
    </row>
    <row r="1201" spans="1:28">
      <c r="A1201" s="314" t="s">
        <v>3806</v>
      </c>
      <c r="B1201" s="480"/>
      <c r="C1201" s="441"/>
      <c r="D1201" s="437"/>
      <c r="E1201" s="316"/>
      <c r="F1201" s="451"/>
      <c r="G1201" s="451"/>
      <c r="H1201" s="455"/>
      <c r="I1201" s="444"/>
      <c r="J1201" s="316"/>
      <c r="K1201" s="440"/>
      <c r="L1201" s="440"/>
      <c r="M1201" s="440"/>
      <c r="N1201" s="442"/>
      <c r="O1201" s="442"/>
      <c r="P1201" s="441"/>
      <c r="Q1201" s="443"/>
      <c r="R1201" s="457"/>
      <c r="S1201" s="440"/>
      <c r="T1201" s="457"/>
      <c r="U1201" s="439"/>
      <c r="V1201" s="441"/>
      <c r="W1201" s="437"/>
      <c r="X1201" s="439"/>
      <c r="Y1201" s="441"/>
      <c r="Z1201" s="442"/>
      <c r="AA1201" s="457"/>
      <c r="AB1201" s="440" t="s">
        <v>2623</v>
      </c>
    </row>
    <row r="1202" spans="1:28">
      <c r="A1202" s="314" t="s">
        <v>3807</v>
      </c>
      <c r="B1202" s="482"/>
      <c r="C1202" s="448"/>
      <c r="D1202" s="437"/>
      <c r="E1202" s="315"/>
      <c r="F1202" s="439"/>
      <c r="G1202" s="439"/>
      <c r="H1202" s="437"/>
      <c r="I1202" s="444"/>
      <c r="J1202" s="316"/>
      <c r="K1202" s="440"/>
      <c r="L1202" s="440"/>
      <c r="M1202" s="440"/>
      <c r="N1202" s="458"/>
      <c r="O1202" s="441"/>
      <c r="P1202" s="441"/>
      <c r="Q1202" s="443"/>
      <c r="R1202" s="441"/>
      <c r="S1202" s="440"/>
      <c r="T1202" s="441"/>
      <c r="U1202" s="439"/>
      <c r="V1202" s="441"/>
      <c r="W1202" s="437"/>
      <c r="X1202" s="439"/>
      <c r="Y1202" s="441"/>
      <c r="Z1202" s="441"/>
      <c r="AA1202" s="441"/>
      <c r="AB1202" s="440">
        <v>4205208744</v>
      </c>
    </row>
    <row r="1203" spans="1:28">
      <c r="A1203" s="314" t="s">
        <v>3808</v>
      </c>
      <c r="B1203" s="482"/>
      <c r="C1203" s="448"/>
      <c r="D1203" s="437"/>
      <c r="E1203" s="316"/>
      <c r="F1203" s="439"/>
      <c r="G1203" s="439"/>
      <c r="H1203" s="437"/>
      <c r="I1203" s="444"/>
      <c r="J1203" s="261"/>
      <c r="K1203" s="440"/>
      <c r="L1203" s="440"/>
      <c r="M1203" s="440"/>
      <c r="N1203" s="442"/>
      <c r="O1203" s="442"/>
      <c r="P1203" s="441"/>
      <c r="Q1203" s="443"/>
      <c r="R1203" s="441"/>
      <c r="S1203" s="440"/>
      <c r="T1203" s="442"/>
      <c r="U1203" s="439"/>
      <c r="V1203" s="441"/>
      <c r="W1203" s="437"/>
      <c r="X1203" s="439"/>
      <c r="Y1203" s="441"/>
      <c r="Z1203" s="442"/>
      <c r="AA1203" s="441"/>
      <c r="AB1203" s="440">
        <v>4252007178</v>
      </c>
    </row>
    <row r="1204" spans="1:28">
      <c r="A1204" s="314" t="s">
        <v>3809</v>
      </c>
      <c r="B1204" s="482"/>
      <c r="C1204" s="448"/>
      <c r="D1204" s="437"/>
      <c r="E1204" s="316"/>
      <c r="F1204" s="439"/>
      <c r="G1204" s="439"/>
      <c r="H1204" s="437"/>
      <c r="I1204" s="444"/>
      <c r="J1204" s="316"/>
      <c r="K1204" s="440"/>
      <c r="L1204" s="440"/>
      <c r="M1204" s="440"/>
      <c r="N1204" s="442"/>
      <c r="O1204" s="442"/>
      <c r="P1204" s="441"/>
      <c r="Q1204" s="443"/>
      <c r="R1204" s="441"/>
      <c r="S1204" s="440"/>
      <c r="T1204" s="442"/>
      <c r="U1204" s="439"/>
      <c r="V1204" s="441"/>
      <c r="W1204" s="437"/>
      <c r="X1204" s="439"/>
      <c r="Y1204" s="441"/>
      <c r="Z1204" s="442"/>
      <c r="AA1204" s="441"/>
      <c r="AB1204" s="440">
        <v>4220039723</v>
      </c>
    </row>
    <row r="1205" spans="1:28">
      <c r="A1205" s="314" t="s">
        <v>3810</v>
      </c>
      <c r="B1205" s="482"/>
      <c r="C1205" s="448"/>
      <c r="D1205" s="437"/>
      <c r="E1205" s="316"/>
      <c r="F1205" s="439"/>
      <c r="G1205" s="439"/>
      <c r="H1205" s="437"/>
      <c r="I1205" s="444"/>
      <c r="J1205" s="316"/>
      <c r="K1205" s="440"/>
      <c r="L1205" s="440"/>
      <c r="M1205" s="440"/>
      <c r="N1205" s="442"/>
      <c r="O1205" s="442"/>
      <c r="P1205" s="441"/>
      <c r="Q1205" s="443"/>
      <c r="R1205" s="441"/>
      <c r="S1205" s="440"/>
      <c r="T1205" s="442"/>
      <c r="U1205" s="439"/>
      <c r="V1205" s="441"/>
      <c r="W1205" s="437"/>
      <c r="X1205" s="439"/>
      <c r="Y1205" s="441"/>
      <c r="Z1205" s="442"/>
      <c r="AA1205" s="441"/>
      <c r="AB1205" s="440">
        <v>2221065659</v>
      </c>
    </row>
    <row r="1206" spans="1:28">
      <c r="A1206" s="314" t="s">
        <v>3811</v>
      </c>
      <c r="B1206" s="482"/>
      <c r="C1206" s="448"/>
      <c r="D1206" s="437"/>
      <c r="E1206" s="316"/>
      <c r="F1206" s="439"/>
      <c r="G1206" s="439"/>
      <c r="H1206" s="437"/>
      <c r="I1206" s="444"/>
      <c r="J1206" s="316"/>
      <c r="K1206" s="440"/>
      <c r="L1206" s="440"/>
      <c r="M1206" s="440"/>
      <c r="N1206" s="442"/>
      <c r="O1206" s="441"/>
      <c r="P1206" s="441"/>
      <c r="Q1206" s="443"/>
      <c r="R1206" s="441"/>
      <c r="S1206" s="440"/>
      <c r="T1206" s="442"/>
      <c r="U1206" s="439"/>
      <c r="V1206" s="441"/>
      <c r="W1206" s="437"/>
      <c r="X1206" s="439"/>
      <c r="Y1206" s="441"/>
      <c r="Z1206" s="441"/>
      <c r="AA1206" s="441"/>
      <c r="AB1206" s="440">
        <v>4252007178</v>
      </c>
    </row>
    <row r="1207" spans="1:28">
      <c r="A1207" s="314" t="s">
        <v>3812</v>
      </c>
      <c r="B1207" s="482"/>
      <c r="C1207" s="448"/>
      <c r="D1207" s="437"/>
      <c r="E1207" s="316"/>
      <c r="F1207" s="439"/>
      <c r="G1207" s="439"/>
      <c r="H1207" s="437"/>
      <c r="I1207" s="444"/>
      <c r="J1207" s="316"/>
      <c r="K1207" s="440"/>
      <c r="L1207" s="440"/>
      <c r="M1207" s="440"/>
      <c r="N1207" s="442"/>
      <c r="O1207" s="442"/>
      <c r="P1207" s="441"/>
      <c r="Q1207" s="443"/>
      <c r="R1207" s="441"/>
      <c r="S1207" s="440"/>
      <c r="T1207" s="441"/>
      <c r="U1207" s="439"/>
      <c r="V1207" s="441"/>
      <c r="W1207" s="437"/>
      <c r="X1207" s="439"/>
      <c r="Y1207" s="441"/>
      <c r="Z1207" s="442"/>
      <c r="AA1207" s="441"/>
      <c r="AB1207" s="440">
        <v>5406600343</v>
      </c>
    </row>
    <row r="1208" spans="1:28">
      <c r="A1208" s="314" t="s">
        <v>3813</v>
      </c>
      <c r="B1208" s="482"/>
      <c r="C1208" s="448"/>
      <c r="D1208" s="437"/>
      <c r="E1208" s="316"/>
      <c r="F1208" s="439"/>
      <c r="G1208" s="439"/>
      <c r="H1208" s="437"/>
      <c r="I1208" s="444"/>
      <c r="J1208" s="316"/>
      <c r="K1208" s="440"/>
      <c r="L1208" s="440"/>
      <c r="M1208" s="440"/>
      <c r="N1208" s="442"/>
      <c r="O1208" s="441"/>
      <c r="P1208" s="441"/>
      <c r="Q1208" s="443"/>
      <c r="R1208" s="441"/>
      <c r="S1208" s="440"/>
      <c r="T1208" s="441"/>
      <c r="U1208" s="439"/>
      <c r="V1208" s="441"/>
      <c r="W1208" s="437"/>
      <c r="X1208" s="439"/>
      <c r="Y1208" s="441"/>
      <c r="Z1208" s="441"/>
      <c r="AA1208" s="441"/>
      <c r="AB1208" s="440">
        <v>7805607841</v>
      </c>
    </row>
    <row r="1209" spans="1:28">
      <c r="A1209" s="314" t="s">
        <v>3814</v>
      </c>
      <c r="B1209" s="482"/>
      <c r="C1209" s="448"/>
      <c r="D1209" s="437"/>
      <c r="E1209" s="316"/>
      <c r="F1209" s="439"/>
      <c r="G1209" s="439"/>
      <c r="H1209" s="437"/>
      <c r="I1209" s="444"/>
      <c r="J1209" s="316"/>
      <c r="K1209" s="440"/>
      <c r="L1209" s="440"/>
      <c r="M1209" s="440"/>
      <c r="N1209" s="442"/>
      <c r="O1209" s="441"/>
      <c r="P1209" s="441"/>
      <c r="Q1209" s="443"/>
      <c r="R1209" s="441"/>
      <c r="S1209" s="440"/>
      <c r="T1209" s="442"/>
      <c r="U1209" s="439"/>
      <c r="V1209" s="441"/>
      <c r="W1209" s="437"/>
      <c r="X1209" s="439"/>
      <c r="Y1209" s="441"/>
      <c r="Z1209" s="441"/>
      <c r="AA1209" s="441"/>
      <c r="AB1209" s="440">
        <v>4238008902</v>
      </c>
    </row>
    <row r="1210" spans="1:28">
      <c r="A1210" s="314" t="s">
        <v>3815</v>
      </c>
      <c r="B1210" s="482"/>
      <c r="C1210" s="448"/>
      <c r="D1210" s="437"/>
      <c r="E1210" s="316"/>
      <c r="F1210" s="439"/>
      <c r="G1210" s="439"/>
      <c r="H1210" s="437"/>
      <c r="I1210" s="444"/>
      <c r="J1210" s="316"/>
      <c r="K1210" s="440"/>
      <c r="L1210" s="440"/>
      <c r="M1210" s="440"/>
      <c r="N1210" s="442"/>
      <c r="O1210" s="441"/>
      <c r="P1210" s="441"/>
      <c r="Q1210" s="443"/>
      <c r="R1210" s="441"/>
      <c r="S1210" s="440"/>
      <c r="T1210" s="441"/>
      <c r="U1210" s="439"/>
      <c r="V1210" s="441"/>
      <c r="W1210" s="439"/>
      <c r="X1210" s="439"/>
      <c r="Y1210" s="441"/>
      <c r="Z1210" s="441"/>
      <c r="AA1210" s="441"/>
      <c r="AB1210" s="440">
        <v>4205208744</v>
      </c>
    </row>
    <row r="1211" spans="1:28">
      <c r="A1211" s="314" t="s">
        <v>3816</v>
      </c>
      <c r="B1211" s="482"/>
      <c r="C1211" s="448"/>
      <c r="D1211" s="437"/>
      <c r="E1211" s="316"/>
      <c r="F1211" s="439"/>
      <c r="G1211" s="439"/>
      <c r="H1211" s="437"/>
      <c r="I1211" s="444"/>
      <c r="J1211" s="316"/>
      <c r="K1211" s="440"/>
      <c r="L1211" s="440"/>
      <c r="M1211" s="440"/>
      <c r="N1211" s="442"/>
      <c r="O1211" s="441"/>
      <c r="P1211" s="441"/>
      <c r="Q1211" s="443"/>
      <c r="R1211" s="441"/>
      <c r="S1211" s="440"/>
      <c r="T1211" s="442"/>
      <c r="U1211" s="439"/>
      <c r="V1211" s="441"/>
      <c r="W1211" s="439"/>
      <c r="X1211" s="437"/>
      <c r="Y1211" s="441"/>
      <c r="Z1211" s="441"/>
      <c r="AA1211" s="441"/>
      <c r="AB1211" s="440">
        <v>2221221869</v>
      </c>
    </row>
    <row r="1212" spans="1:28">
      <c r="A1212" s="314" t="s">
        <v>3817</v>
      </c>
      <c r="B1212" s="482"/>
      <c r="C1212" s="448"/>
      <c r="D1212" s="437"/>
      <c r="E1212" s="316"/>
      <c r="F1212" s="439"/>
      <c r="G1212" s="439"/>
      <c r="H1212" s="437"/>
      <c r="I1212" s="444"/>
      <c r="J1212" s="316"/>
      <c r="K1212" s="440"/>
      <c r="L1212" s="440"/>
      <c r="M1212" s="440"/>
      <c r="N1212" s="442"/>
      <c r="O1212" s="441"/>
      <c r="P1212" s="441"/>
      <c r="Q1212" s="443"/>
      <c r="R1212" s="441"/>
      <c r="S1212" s="440"/>
      <c r="T1212" s="442"/>
      <c r="U1212" s="439"/>
      <c r="V1212" s="441"/>
      <c r="W1212" s="437"/>
      <c r="X1212" s="439"/>
      <c r="Y1212" s="441"/>
      <c r="Z1212" s="441"/>
      <c r="AA1212" s="441"/>
      <c r="AB1212" s="440">
        <v>2221221869</v>
      </c>
    </row>
    <row r="1213" spans="1:28">
      <c r="A1213" s="314" t="s">
        <v>3818</v>
      </c>
      <c r="B1213" s="479"/>
      <c r="C1213" s="444"/>
      <c r="D1213" s="437"/>
      <c r="E1213" s="316"/>
      <c r="F1213" s="439"/>
      <c r="G1213" s="439"/>
      <c r="H1213" s="437"/>
      <c r="I1213" s="444"/>
      <c r="J1213" s="316"/>
      <c r="K1213" s="440"/>
      <c r="L1213" s="440"/>
      <c r="M1213" s="440"/>
      <c r="N1213" s="442"/>
      <c r="O1213" s="442"/>
      <c r="P1213" s="441"/>
      <c r="Q1213" s="443"/>
      <c r="R1213" s="441"/>
      <c r="S1213" s="437"/>
      <c r="T1213" s="442"/>
      <c r="U1213" s="439"/>
      <c r="V1213" s="441"/>
      <c r="W1213" s="437"/>
      <c r="X1213" s="439"/>
      <c r="Y1213" s="441"/>
      <c r="Z1213" s="442"/>
      <c r="AA1213" s="441"/>
      <c r="AB1213" s="437" t="s">
        <v>2624</v>
      </c>
    </row>
    <row r="1214" spans="1:28">
      <c r="A1214" s="314" t="s">
        <v>3819</v>
      </c>
      <c r="B1214" s="480"/>
      <c r="C1214" s="437"/>
      <c r="D1214" s="437"/>
      <c r="E1214" s="316"/>
      <c r="F1214" s="439"/>
      <c r="G1214" s="439"/>
      <c r="H1214" s="437"/>
      <c r="I1214" s="444"/>
      <c r="J1214" s="316"/>
      <c r="K1214" s="440"/>
      <c r="L1214" s="440"/>
      <c r="M1214" s="440"/>
      <c r="N1214" s="442"/>
      <c r="O1214" s="442"/>
      <c r="P1214" s="441"/>
      <c r="Q1214" s="443"/>
      <c r="R1214" s="441"/>
      <c r="S1214" s="437"/>
      <c r="T1214" s="442"/>
      <c r="U1214" s="439"/>
      <c r="V1214" s="441"/>
      <c r="W1214" s="439"/>
      <c r="X1214" s="437"/>
      <c r="Y1214" s="441"/>
      <c r="Z1214" s="442"/>
      <c r="AA1214" s="441"/>
      <c r="AB1214" s="437" t="s">
        <v>2625</v>
      </c>
    </row>
    <row r="1215" spans="1:28">
      <c r="A1215" s="314" t="s">
        <v>3820</v>
      </c>
      <c r="B1215" s="480"/>
      <c r="C1215" s="441"/>
      <c r="D1215" s="449"/>
      <c r="E1215" s="438"/>
      <c r="F1215" s="449"/>
      <c r="G1215" s="439"/>
      <c r="H1215" s="437"/>
      <c r="I1215" s="437"/>
      <c r="J1215" s="261"/>
      <c r="K1215" s="440"/>
      <c r="L1215" s="440"/>
      <c r="M1215" s="440"/>
      <c r="N1215" s="454"/>
      <c r="O1215" s="459"/>
      <c r="P1215" s="452"/>
      <c r="Q1215" s="443"/>
      <c r="R1215" s="441"/>
      <c r="S1215" s="440"/>
      <c r="T1215" s="441"/>
      <c r="U1215" s="439"/>
      <c r="V1215" s="441"/>
      <c r="W1215" s="460"/>
      <c r="X1215" s="439"/>
      <c r="Y1215" s="437"/>
      <c r="Z1215" s="459"/>
      <c r="AA1215" s="441"/>
      <c r="AB1215" s="440">
        <v>4205307431</v>
      </c>
    </row>
    <row r="1216" spans="1:28">
      <c r="A1216" s="314" t="s">
        <v>3821</v>
      </c>
      <c r="B1216" s="480"/>
      <c r="C1216" s="441"/>
      <c r="D1216" s="449"/>
      <c r="E1216" s="438"/>
      <c r="F1216" s="449"/>
      <c r="G1216" s="439"/>
      <c r="H1216" s="437"/>
      <c r="I1216" s="437"/>
      <c r="J1216" s="261"/>
      <c r="K1216" s="440"/>
      <c r="L1216" s="440"/>
      <c r="M1216" s="441"/>
      <c r="N1216" s="454"/>
      <c r="O1216" s="459"/>
      <c r="P1216" s="452"/>
      <c r="Q1216" s="443"/>
      <c r="R1216" s="441"/>
      <c r="S1216" s="440"/>
      <c r="T1216" s="441"/>
      <c r="U1216" s="439"/>
      <c r="V1216" s="441"/>
      <c r="W1216" s="460"/>
      <c r="X1216" s="439"/>
      <c r="Y1216" s="437"/>
      <c r="Z1216" s="459"/>
      <c r="AA1216" s="441"/>
      <c r="AB1216" s="440">
        <v>4205307431</v>
      </c>
    </row>
    <row r="1217" spans="1:28">
      <c r="A1217" s="314" t="s">
        <v>3822</v>
      </c>
      <c r="B1217" s="480"/>
      <c r="C1217" s="441"/>
      <c r="D1217" s="449"/>
      <c r="E1217" s="438"/>
      <c r="F1217" s="449"/>
      <c r="G1217" s="439"/>
      <c r="H1217" s="455"/>
      <c r="I1217" s="437"/>
      <c r="J1217" s="261"/>
      <c r="K1217" s="440"/>
      <c r="L1217" s="440"/>
      <c r="M1217" s="441"/>
      <c r="N1217" s="454"/>
      <c r="O1217" s="459"/>
      <c r="P1217" s="452"/>
      <c r="Q1217" s="443"/>
      <c r="R1217" s="441"/>
      <c r="S1217" s="461"/>
      <c r="T1217" s="441"/>
      <c r="U1217" s="439"/>
      <c r="V1217" s="441"/>
      <c r="W1217" s="460"/>
      <c r="X1217" s="439"/>
      <c r="Y1217" s="437"/>
      <c r="Z1217" s="459"/>
      <c r="AA1217" s="441"/>
      <c r="AB1217" s="461">
        <v>422104301049</v>
      </c>
    </row>
    <row r="1218" spans="1:28">
      <c r="A1218" s="314" t="s">
        <v>3823</v>
      </c>
      <c r="B1218" s="480"/>
      <c r="C1218" s="441"/>
      <c r="D1218" s="449"/>
      <c r="E1218" s="438"/>
      <c r="F1218" s="449"/>
      <c r="G1218" s="439"/>
      <c r="H1218" s="455"/>
      <c r="I1218" s="437"/>
      <c r="J1218" s="261"/>
      <c r="K1218" s="440"/>
      <c r="L1218" s="440"/>
      <c r="M1218" s="441"/>
      <c r="N1218" s="462"/>
      <c r="O1218" s="459"/>
      <c r="P1218" s="452"/>
      <c r="Q1218" s="443"/>
      <c r="R1218" s="441"/>
      <c r="S1218" s="440"/>
      <c r="T1218" s="441"/>
      <c r="U1218" s="439"/>
      <c r="V1218" s="441"/>
      <c r="W1218" s="460"/>
      <c r="X1218" s="439"/>
      <c r="Y1218" s="437"/>
      <c r="Z1218" s="459"/>
      <c r="AA1218" s="441"/>
      <c r="AB1218" s="440">
        <v>4238008902</v>
      </c>
    </row>
    <row r="1219" spans="1:28">
      <c r="A1219" s="314" t="s">
        <v>3824</v>
      </c>
      <c r="B1219" s="480"/>
      <c r="C1219" s="441"/>
      <c r="D1219" s="449"/>
      <c r="E1219" s="438"/>
      <c r="F1219" s="449"/>
      <c r="G1219" s="439"/>
      <c r="H1219" s="437"/>
      <c r="I1219" s="437"/>
      <c r="J1219" s="261"/>
      <c r="K1219" s="440"/>
      <c r="L1219" s="440"/>
      <c r="M1219" s="441"/>
      <c r="N1219" s="454"/>
      <c r="O1219" s="459"/>
      <c r="P1219" s="452"/>
      <c r="Q1219" s="443"/>
      <c r="R1219" s="441"/>
      <c r="S1219" s="440"/>
      <c r="T1219" s="441"/>
      <c r="U1219" s="439"/>
      <c r="V1219" s="441"/>
      <c r="W1219" s="460"/>
      <c r="X1219" s="439"/>
      <c r="Y1219" s="437"/>
      <c r="Z1219" s="459"/>
      <c r="AA1219" s="441"/>
      <c r="AB1219" s="440">
        <v>4253012727</v>
      </c>
    </row>
    <row r="1220" spans="1:28">
      <c r="A1220" s="314" t="s">
        <v>3825</v>
      </c>
      <c r="B1220" s="480"/>
      <c r="C1220" s="441"/>
      <c r="D1220" s="449"/>
      <c r="E1220" s="438"/>
      <c r="F1220" s="449"/>
      <c r="G1220" s="439"/>
      <c r="H1220" s="437"/>
      <c r="I1220" s="444"/>
      <c r="J1220" s="261"/>
      <c r="K1220" s="440"/>
      <c r="L1220" s="440"/>
      <c r="M1220" s="441"/>
      <c r="N1220" s="462"/>
      <c r="O1220" s="459"/>
      <c r="P1220" s="452"/>
      <c r="Q1220" s="443"/>
      <c r="R1220" s="441"/>
      <c r="S1220" s="440"/>
      <c r="T1220" s="441"/>
      <c r="U1220" s="439"/>
      <c r="V1220" s="441"/>
      <c r="W1220" s="460"/>
      <c r="X1220" s="439"/>
      <c r="Y1220" s="437"/>
      <c r="Z1220" s="459"/>
      <c r="AA1220" s="441"/>
      <c r="AB1220" s="440">
        <v>4253012727</v>
      </c>
    </row>
    <row r="1221" spans="1:28">
      <c r="A1221" s="314" t="s">
        <v>3826</v>
      </c>
      <c r="B1221" s="480"/>
      <c r="C1221" s="441"/>
      <c r="D1221" s="449"/>
      <c r="E1221" s="438"/>
      <c r="F1221" s="449"/>
      <c r="G1221" s="439"/>
      <c r="H1221" s="455"/>
      <c r="I1221" s="437"/>
      <c r="J1221" s="261"/>
      <c r="K1221" s="440"/>
      <c r="L1221" s="440"/>
      <c r="M1221" s="440"/>
      <c r="N1221" s="462"/>
      <c r="O1221" s="459"/>
      <c r="P1221" s="452"/>
      <c r="Q1221" s="443"/>
      <c r="R1221" s="441"/>
      <c r="S1221" s="440"/>
      <c r="T1221" s="441"/>
      <c r="U1221" s="439"/>
      <c r="V1221" s="441"/>
      <c r="W1221" s="460"/>
      <c r="X1221" s="439"/>
      <c r="Y1221" s="437"/>
      <c r="Z1221" s="459"/>
      <c r="AA1221" s="441"/>
      <c r="AB1221" s="440">
        <v>5403319945</v>
      </c>
    </row>
    <row r="1222" spans="1:28">
      <c r="A1222" s="314" t="s">
        <v>3827</v>
      </c>
      <c r="B1222" s="480"/>
      <c r="C1222" s="441"/>
      <c r="D1222" s="449"/>
      <c r="E1222" s="438"/>
      <c r="F1222" s="463"/>
      <c r="G1222" s="439"/>
      <c r="H1222" s="437"/>
      <c r="I1222" s="437"/>
      <c r="J1222" s="315"/>
      <c r="K1222" s="440"/>
      <c r="L1222" s="440"/>
      <c r="M1222" s="440"/>
      <c r="N1222" s="462"/>
      <c r="O1222" s="459"/>
      <c r="P1222" s="452"/>
      <c r="Q1222" s="443"/>
      <c r="R1222" s="441"/>
      <c r="S1222" s="440"/>
      <c r="T1222" s="441"/>
      <c r="U1222" s="439"/>
      <c r="V1222" s="441"/>
      <c r="W1222" s="460"/>
      <c r="X1222" s="439"/>
      <c r="Y1222" s="437"/>
      <c r="Z1222" s="459"/>
      <c r="AA1222" s="441"/>
      <c r="AB1222" s="440">
        <v>4205261120</v>
      </c>
    </row>
    <row r="1223" spans="1:28">
      <c r="A1223" s="314" t="s">
        <v>3828</v>
      </c>
      <c r="B1223" s="480"/>
      <c r="C1223" s="441"/>
      <c r="D1223" s="449"/>
      <c r="E1223" s="438"/>
      <c r="F1223" s="463"/>
      <c r="G1223" s="439"/>
      <c r="H1223" s="437"/>
      <c r="I1223" s="437"/>
      <c r="J1223" s="315"/>
      <c r="K1223" s="440"/>
      <c r="L1223" s="440"/>
      <c r="M1223" s="441"/>
      <c r="N1223" s="462"/>
      <c r="O1223" s="459"/>
      <c r="P1223" s="452"/>
      <c r="Q1223" s="443"/>
      <c r="R1223" s="441"/>
      <c r="S1223" s="440"/>
      <c r="T1223" s="441"/>
      <c r="U1223" s="439"/>
      <c r="V1223" s="441"/>
      <c r="W1223" s="460"/>
      <c r="X1223" s="439"/>
      <c r="Y1223" s="437"/>
      <c r="Z1223" s="459"/>
      <c r="AA1223" s="441"/>
      <c r="AB1223" s="440">
        <v>4238003037</v>
      </c>
    </row>
    <row r="1224" spans="1:28">
      <c r="A1224" s="314" t="s">
        <v>3829</v>
      </c>
      <c r="B1224" s="480"/>
      <c r="C1224" s="441"/>
      <c r="D1224" s="449"/>
      <c r="E1224" s="438"/>
      <c r="F1224" s="463"/>
      <c r="G1224" s="439"/>
      <c r="H1224" s="437"/>
      <c r="I1224" s="437"/>
      <c r="J1224" s="261"/>
      <c r="K1224" s="440"/>
      <c r="L1224" s="440"/>
      <c r="M1224" s="441"/>
      <c r="N1224" s="462"/>
      <c r="O1224" s="459"/>
      <c r="P1224" s="452"/>
      <c r="Q1224" s="443"/>
      <c r="R1224" s="441"/>
      <c r="S1224" s="440"/>
      <c r="T1224" s="441"/>
      <c r="U1224" s="439"/>
      <c r="V1224" s="441"/>
      <c r="W1224" s="460"/>
      <c r="X1224" s="439"/>
      <c r="Y1224" s="437"/>
      <c r="Z1224" s="459"/>
      <c r="AA1224" s="441"/>
      <c r="AB1224" s="440">
        <v>4238003037</v>
      </c>
    </row>
    <row r="1225" spans="1:28">
      <c r="A1225" s="314" t="s">
        <v>3830</v>
      </c>
      <c r="B1225" s="480"/>
      <c r="C1225" s="441"/>
      <c r="D1225" s="449"/>
      <c r="E1225" s="438"/>
      <c r="F1225" s="463"/>
      <c r="G1225" s="439"/>
      <c r="H1225" s="437"/>
      <c r="I1225" s="437"/>
      <c r="J1225" s="315"/>
      <c r="K1225" s="440"/>
      <c r="L1225" s="440"/>
      <c r="M1225" s="441"/>
      <c r="N1225" s="454"/>
      <c r="O1225" s="459"/>
      <c r="P1225" s="452"/>
      <c r="Q1225" s="443"/>
      <c r="R1225" s="441"/>
      <c r="S1225" s="440"/>
      <c r="T1225" s="441"/>
      <c r="U1225" s="439"/>
      <c r="V1225" s="441"/>
      <c r="W1225" s="460"/>
      <c r="X1225" s="439"/>
      <c r="Y1225" s="437"/>
      <c r="Z1225" s="459"/>
      <c r="AA1225" s="441"/>
      <c r="AB1225" s="440">
        <v>4220035510</v>
      </c>
    </row>
    <row r="1226" spans="1:28">
      <c r="A1226" s="314" t="s">
        <v>3831</v>
      </c>
      <c r="B1226" s="480"/>
      <c r="C1226" s="441"/>
      <c r="D1226" s="449"/>
      <c r="E1226" s="438"/>
      <c r="F1226" s="463"/>
      <c r="G1226" s="439"/>
      <c r="H1226" s="437"/>
      <c r="I1226" s="437"/>
      <c r="J1226" s="315"/>
      <c r="K1226" s="440"/>
      <c r="L1226" s="440"/>
      <c r="M1226" s="441"/>
      <c r="N1226" s="462"/>
      <c r="O1226" s="459"/>
      <c r="P1226" s="452"/>
      <c r="Q1226" s="443"/>
      <c r="R1226" s="441"/>
      <c r="S1226" s="440"/>
      <c r="T1226" s="441"/>
      <c r="U1226" s="439"/>
      <c r="V1226" s="441"/>
      <c r="W1226" s="460"/>
      <c r="X1226" s="439"/>
      <c r="Y1226" s="437"/>
      <c r="Z1226" s="459"/>
      <c r="AA1226" s="441"/>
      <c r="AB1226" s="440">
        <v>4238003037</v>
      </c>
    </row>
    <row r="1227" spans="1:28">
      <c r="A1227" s="314" t="s">
        <v>3832</v>
      </c>
      <c r="B1227" s="480"/>
      <c r="C1227" s="441"/>
      <c r="D1227" s="449"/>
      <c r="E1227" s="438"/>
      <c r="F1227" s="463"/>
      <c r="G1227" s="439"/>
      <c r="H1227" s="437"/>
      <c r="I1227" s="437"/>
      <c r="J1227" s="315"/>
      <c r="K1227" s="440"/>
      <c r="L1227" s="440"/>
      <c r="M1227" s="441"/>
      <c r="N1227" s="462"/>
      <c r="O1227" s="459"/>
      <c r="P1227" s="452"/>
      <c r="Q1227" s="443"/>
      <c r="R1227" s="441"/>
      <c r="S1227" s="440"/>
      <c r="T1227" s="441"/>
      <c r="U1227" s="439"/>
      <c r="V1227" s="441"/>
      <c r="W1227" s="460"/>
      <c r="X1227" s="439"/>
      <c r="Y1227" s="437"/>
      <c r="Z1227" s="459"/>
      <c r="AA1227" s="441"/>
      <c r="AB1227" s="440">
        <v>4253022965</v>
      </c>
    </row>
    <row r="48152" ht="8.25" customHeight="1"/>
    <row r="48153" hidden="1"/>
    <row r="48154" hidden="1"/>
    <row r="48155" hidden="1"/>
    <row r="48156" hidden="1"/>
  </sheetData>
  <mergeCells count="103">
    <mergeCell ref="J329:J352"/>
    <mergeCell ref="K329:K352"/>
    <mergeCell ref="L329:L352"/>
    <mergeCell ref="J227:J253"/>
    <mergeCell ref="K227:K253"/>
    <mergeCell ref="L227:L253"/>
    <mergeCell ref="J254:J328"/>
    <mergeCell ref="K254:K328"/>
    <mergeCell ref="L254:L328"/>
    <mergeCell ref="J217:J220"/>
    <mergeCell ref="K217:K220"/>
    <mergeCell ref="L217:L220"/>
    <mergeCell ref="J221:J223"/>
    <mergeCell ref="K221:K223"/>
    <mergeCell ref="L221:L223"/>
    <mergeCell ref="J148:J212"/>
    <mergeCell ref="K148:K212"/>
    <mergeCell ref="L148:L212"/>
    <mergeCell ref="J213:J216"/>
    <mergeCell ref="K213:K216"/>
    <mergeCell ref="L213:L216"/>
    <mergeCell ref="K1197:K1198"/>
    <mergeCell ref="L1197:L1198"/>
    <mergeCell ref="M1197:M1198"/>
    <mergeCell ref="K1153:K1158"/>
    <mergeCell ref="L1153:L1158"/>
    <mergeCell ref="M1153:M1158"/>
    <mergeCell ref="K1193:K1194"/>
    <mergeCell ref="L1193:L1194"/>
    <mergeCell ref="M1193:M1194"/>
    <mergeCell ref="K1095:K1120"/>
    <mergeCell ref="L1095:L1120"/>
    <mergeCell ref="M1095:M1120"/>
    <mergeCell ref="K1122:K1152"/>
    <mergeCell ref="L1122:L1152"/>
    <mergeCell ref="M1122:M1152"/>
    <mergeCell ref="K1078:K1091"/>
    <mergeCell ref="L1078:L1091"/>
    <mergeCell ref="M1078:M1091"/>
    <mergeCell ref="K1092:K1094"/>
    <mergeCell ref="L1092:L1094"/>
    <mergeCell ref="M1092:M1094"/>
    <mergeCell ref="K1036:K1046"/>
    <mergeCell ref="L1036:L1046"/>
    <mergeCell ref="M1036:M1046"/>
    <mergeCell ref="K1047:K1077"/>
    <mergeCell ref="L1047:L1077"/>
    <mergeCell ref="M1047:M1077"/>
    <mergeCell ref="K980:K1023"/>
    <mergeCell ref="L980:L1023"/>
    <mergeCell ref="M980:M1023"/>
    <mergeCell ref="K1024:K1035"/>
    <mergeCell ref="L1024:L1035"/>
    <mergeCell ref="M1024:M1035"/>
    <mergeCell ref="K954:K965"/>
    <mergeCell ref="L954:L965"/>
    <mergeCell ref="M954:M965"/>
    <mergeCell ref="K966:K979"/>
    <mergeCell ref="L966:L979"/>
    <mergeCell ref="M966:M979"/>
    <mergeCell ref="K904:K927"/>
    <mergeCell ref="L904:L927"/>
    <mergeCell ref="M904:M927"/>
    <mergeCell ref="K942:K944"/>
    <mergeCell ref="L942:L944"/>
    <mergeCell ref="M942:M944"/>
    <mergeCell ref="K860:K883"/>
    <mergeCell ref="L860:L883"/>
    <mergeCell ref="M860:M883"/>
    <mergeCell ref="K884:K903"/>
    <mergeCell ref="L884:L903"/>
    <mergeCell ref="M884:M903"/>
    <mergeCell ref="A6:A8"/>
    <mergeCell ref="B6:B8"/>
    <mergeCell ref="C6:C8"/>
    <mergeCell ref="K6:K8"/>
    <mergeCell ref="H6:H8"/>
    <mergeCell ref="AA6:AA8"/>
    <mergeCell ref="Q6:Q8"/>
    <mergeCell ref="Z6:Z8"/>
    <mergeCell ref="P7:P8"/>
    <mergeCell ref="Y6:Y8"/>
    <mergeCell ref="T6:T8"/>
    <mergeCell ref="U6:U8"/>
    <mergeCell ref="X6:X8"/>
    <mergeCell ref="V6:V8"/>
    <mergeCell ref="W6:W8"/>
    <mergeCell ref="R6:R8"/>
    <mergeCell ref="S6:S8"/>
    <mergeCell ref="B2:R2"/>
    <mergeCell ref="J6:J8"/>
    <mergeCell ref="E6:E8"/>
    <mergeCell ref="F6:F8"/>
    <mergeCell ref="G6:G8"/>
    <mergeCell ref="O6:P6"/>
    <mergeCell ref="M6:M8"/>
    <mergeCell ref="L6:L8"/>
    <mergeCell ref="H3:J3"/>
    <mergeCell ref="G4:J4"/>
    <mergeCell ref="I6:I8"/>
    <mergeCell ref="D6:D8"/>
    <mergeCell ref="O7:O8"/>
    <mergeCell ref="N6:N8"/>
  </mergeCells>
  <printOptions horizontalCentered="1"/>
  <pageMargins left="0.39370078740157483" right="0.39370078740157483" top="0.39370078740157483" bottom="0.39370078740157483" header="0.51181102362204722" footer="0.51181102362204722"/>
  <pageSetup paperSize="9" scale="36" firstPageNumber="7" fitToHeight="100"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3</vt:i4>
      </vt:variant>
    </vt:vector>
  </HeadingPairs>
  <TitlesOfParts>
    <vt:vector size="15" baseType="lpstr">
      <vt:lpstr>Всего по МО пр. №1-мз </vt:lpstr>
      <vt:lpstr>Всего по МО пр. №1-1мз </vt:lpstr>
      <vt:lpstr>Прил №2-мз</vt:lpstr>
      <vt:lpstr>Прил №2-1-мз</vt:lpstr>
      <vt:lpstr>прил №3-мз</vt:lpstr>
      <vt:lpstr>прил №4-мз</vt:lpstr>
      <vt:lpstr>прил №5-мз</vt:lpstr>
      <vt:lpstr>прил №6-мз</vt:lpstr>
      <vt:lpstr>прил №7-мз</vt:lpstr>
      <vt:lpstr>прил №8</vt:lpstr>
      <vt:lpstr>прил 9</vt:lpstr>
      <vt:lpstr>прил №10</vt:lpstr>
      <vt:lpstr>'Всего по МО пр. №1-1мз '!Заголовки_для_печати</vt:lpstr>
      <vt:lpstr>'Всего по МО пр. №1-мз '!Заголовки_для_печати</vt:lpstr>
      <vt:lpstr>'Прил №2-мз'!Заголовки_для_печати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2017-04-13T09:12:06Z</cp:lastPrinted>
  <dcterms:created xsi:type="dcterms:W3CDTF">2010-01-11T03:41:37Z</dcterms:created>
  <dcterms:modified xsi:type="dcterms:W3CDTF">2017-04-14T07:04:45Z</dcterms:modified>
</cp:coreProperties>
</file>